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6. 131.A/CORRIGENDUM 3/FISIERE EDITABILE/"/>
    </mc:Choice>
  </mc:AlternateContent>
  <xr:revisionPtr revIDLastSave="288" documentId="13_ncr:1_{A23760B1-DF0C-403C-9CEA-8794EAE947A2}" xr6:coauthVersionLast="47" xr6:coauthVersionMax="47" xr10:uidLastSave="{213C5417-DEC0-403A-885A-B09473B67AC7}"/>
  <bookViews>
    <workbookView xWindow="-38520" yWindow="-120" windowWidth="38640" windowHeight="21240" tabRatio="840" activeTab="6" xr2:uid="{00000000-000D-0000-FFFF-FFFF00000000}"/>
  </bookViews>
  <sheets>
    <sheet name="0-Instructiuni" sheetId="6" r:id="rId1"/>
    <sheet name="1-Inputuri" sheetId="2" r:id="rId2"/>
    <sheet name="2-Bilant_Solicitant" sheetId="7" r:id="rId3"/>
    <sheet name="3-Intreprinderi in dificultate" sheetId="3" r:id="rId4"/>
    <sheet name="4-Buget cerere" sheetId="1" r:id="rId5"/>
    <sheet name="5-Analiza financiara" sheetId="4" r:id="rId6"/>
    <sheet name="6-Indicatori financiari" sheetId="8" r:id="rId7"/>
  </sheets>
  <externalReferences>
    <externalReference r:id="rId8"/>
  </externalReferences>
  <definedNames>
    <definedName name="eur" localSheetId="2">#REF!</definedName>
    <definedName name="eur" localSheetId="5">'5-Analiza financiara'!#REF!</definedName>
    <definedName name="eur" localSheetId="6">'[1]1-Inputuri'!$E$27</definedName>
    <definedName name="eur">'1-Inputuri'!$E$24</definedName>
    <definedName name="FDR" localSheetId="2">#REF!</definedName>
    <definedName name="FDR" localSheetId="6">'[1]1-Inputuri'!#REF!</definedName>
    <definedName name="FDR">'1-Inputuri'!#REF!</definedName>
    <definedName name="_xlnm.Print_Area" localSheetId="1">'1-Inputuri'!$B$3:$AP$97</definedName>
    <definedName name="_xlnm.Print_Area" localSheetId="4">'4-Buget cerere'!$B$2:$Y$56</definedName>
    <definedName name="_xlnm.Print_Area" localSheetId="6">'6-Indicatori financiari'!$A$1:$AP$18</definedName>
    <definedName name="RAF" localSheetId="2">[1]Instructiuni!#REF!</definedName>
    <definedName name="RAF">[1]Instructiuni!#REF!</definedName>
    <definedName name="TVA">'1-Inputuri'!$E$22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44" i="1" l="1"/>
  <c r="U44" i="1"/>
  <c r="V44" i="1"/>
  <c r="H44" i="1"/>
  <c r="I44" i="1"/>
  <c r="J44" i="1"/>
  <c r="W40" i="1"/>
  <c r="X40" i="1" s="1"/>
  <c r="T40" i="1"/>
  <c r="U40" i="1"/>
  <c r="V40" i="1"/>
  <c r="S40" i="1"/>
  <c r="T36" i="1"/>
  <c r="U36" i="1"/>
  <c r="V36" i="1"/>
  <c r="S36" i="1"/>
  <c r="W36" i="1" s="1"/>
  <c r="F40" i="1"/>
  <c r="G40" i="1"/>
  <c r="H40" i="1"/>
  <c r="I40" i="1"/>
  <c r="J40" i="1"/>
  <c r="K40" i="1"/>
  <c r="E40" i="1"/>
  <c r="X38" i="1"/>
  <c r="X39" i="1"/>
  <c r="W38" i="1"/>
  <c r="W39" i="1"/>
  <c r="K38" i="1"/>
  <c r="J39" i="1"/>
  <c r="J38" i="1"/>
  <c r="G39" i="1"/>
  <c r="K39" i="1" s="1"/>
  <c r="G38" i="1"/>
  <c r="F36" i="1"/>
  <c r="H36" i="1"/>
  <c r="I36" i="1"/>
  <c r="E36" i="1"/>
  <c r="W35" i="1"/>
  <c r="J35" i="1"/>
  <c r="G35" i="1"/>
  <c r="W34" i="1"/>
  <c r="J34" i="1"/>
  <c r="G34" i="1"/>
  <c r="K34" i="1" s="1"/>
  <c r="E31" i="1"/>
  <c r="X34" i="1" l="1"/>
  <c r="K35" i="1"/>
  <c r="K36" i="1" s="1"/>
  <c r="X36" i="1" s="1"/>
  <c r="J36" i="1"/>
  <c r="G36" i="1"/>
  <c r="H114" i="7"/>
  <c r="G114" i="7"/>
  <c r="E31" i="3"/>
  <c r="X35" i="1" l="1"/>
  <c r="C6" i="4"/>
  <c r="C7" i="4"/>
  <c r="G167" i="7"/>
  <c r="H167" i="7"/>
  <c r="M67" i="2"/>
  <c r="N67" i="2"/>
  <c r="O67" i="2"/>
  <c r="P67" i="2"/>
  <c r="Q67" i="2"/>
  <c r="R67" i="2"/>
  <c r="S67" i="2"/>
  <c r="T67" i="2"/>
  <c r="U67" i="2"/>
  <c r="V67" i="2"/>
  <c r="W67" i="2"/>
  <c r="X67" i="2"/>
  <c r="Y67" i="2"/>
  <c r="Z67" i="2"/>
  <c r="AA67" i="2"/>
  <c r="AB67" i="2"/>
  <c r="AC67" i="2"/>
  <c r="AD67" i="2"/>
  <c r="AE67" i="2"/>
  <c r="AF67" i="2"/>
  <c r="AG67" i="2"/>
  <c r="AH67" i="2"/>
  <c r="AI67" i="2"/>
  <c r="AJ67" i="2"/>
  <c r="AK67" i="2"/>
  <c r="AL67" i="2"/>
  <c r="AM67" i="2"/>
  <c r="AN67" i="2"/>
  <c r="AO67" i="2"/>
  <c r="L67" i="2"/>
  <c r="K9" i="8" l="1"/>
  <c r="C5" i="8"/>
  <c r="C4" i="8"/>
  <c r="C3" i="8"/>
  <c r="J75" i="4"/>
  <c r="K75" i="4"/>
  <c r="L75" i="4"/>
  <c r="M75" i="4"/>
  <c r="N75" i="4"/>
  <c r="O75" i="4"/>
  <c r="P75" i="4"/>
  <c r="Q75" i="4"/>
  <c r="R75" i="4"/>
  <c r="S75" i="4"/>
  <c r="T75" i="4"/>
  <c r="U75" i="4"/>
  <c r="V75" i="4"/>
  <c r="W75" i="4"/>
  <c r="X75" i="4"/>
  <c r="Y75" i="4"/>
  <c r="Z75" i="4"/>
  <c r="AA75" i="4"/>
  <c r="AB75" i="4"/>
  <c r="AC75" i="4"/>
  <c r="AD75" i="4"/>
  <c r="AE75" i="4"/>
  <c r="AF75" i="4"/>
  <c r="AG75" i="4"/>
  <c r="AH75" i="4"/>
  <c r="AI75" i="4"/>
  <c r="AJ75" i="4"/>
  <c r="AK75" i="4"/>
  <c r="AL75" i="4"/>
  <c r="I75" i="4"/>
  <c r="H83" i="4"/>
  <c r="G40" i="4" l="1"/>
  <c r="H40" i="4"/>
  <c r="T43" i="1"/>
  <c r="U43" i="1"/>
  <c r="V43" i="1"/>
  <c r="T31" i="1"/>
  <c r="U31" i="1"/>
  <c r="V31" i="1"/>
  <c r="W29" i="1"/>
  <c r="S19" i="1"/>
  <c r="J29" i="1"/>
  <c r="J30" i="1"/>
  <c r="F31" i="1"/>
  <c r="H31" i="1"/>
  <c r="I31" i="1"/>
  <c r="I19" i="1"/>
  <c r="H19" i="1"/>
  <c r="G30" i="1"/>
  <c r="G29" i="1"/>
  <c r="K30" i="1" l="1"/>
  <c r="K29" i="1"/>
  <c r="X29" i="1" s="1"/>
  <c r="H18" i="3" l="1"/>
  <c r="H17" i="3"/>
  <c r="C5" i="4"/>
  <c r="C6" i="1"/>
  <c r="C5" i="1"/>
  <c r="C4" i="1"/>
  <c r="C5" i="3"/>
  <c r="C4" i="3"/>
  <c r="C3" i="3"/>
  <c r="C6" i="2"/>
  <c r="C5" i="2"/>
  <c r="C4" i="2"/>
  <c r="H179" i="7"/>
  <c r="H184" i="7" s="1"/>
  <c r="G179" i="7"/>
  <c r="G184" i="7" s="1"/>
  <c r="H178" i="7"/>
  <c r="G178" i="7"/>
  <c r="H160" i="7"/>
  <c r="G160" i="7"/>
  <c r="H157" i="7"/>
  <c r="G157" i="7"/>
  <c r="H154" i="7"/>
  <c r="G154" i="7"/>
  <c r="H151" i="7"/>
  <c r="G151" i="7"/>
  <c r="H134" i="7"/>
  <c r="H21" i="4" s="1"/>
  <c r="H23" i="4" s="1"/>
  <c r="G134" i="7"/>
  <c r="H107" i="7"/>
  <c r="G107" i="7"/>
  <c r="H95" i="7"/>
  <c r="G95" i="7"/>
  <c r="H92" i="7"/>
  <c r="G92" i="7"/>
  <c r="H89" i="7"/>
  <c r="H99" i="7" s="1"/>
  <c r="G89" i="7"/>
  <c r="G99" i="7" s="1"/>
  <c r="H87" i="7"/>
  <c r="G87" i="7"/>
  <c r="H82" i="7"/>
  <c r="G82" i="7"/>
  <c r="H70" i="7"/>
  <c r="G70" i="7"/>
  <c r="H58" i="7"/>
  <c r="G58" i="7"/>
  <c r="H55" i="7"/>
  <c r="G55" i="7"/>
  <c r="H51" i="7"/>
  <c r="G51" i="7"/>
  <c r="H44" i="7"/>
  <c r="G44" i="7"/>
  <c r="H36" i="7"/>
  <c r="G36" i="7"/>
  <c r="H28" i="7"/>
  <c r="G28" i="7"/>
  <c r="H17" i="7"/>
  <c r="G17" i="7"/>
  <c r="G145" i="7" l="1"/>
  <c r="G21" i="4"/>
  <c r="G23" i="4" s="1"/>
  <c r="H49" i="4"/>
  <c r="H27" i="4"/>
  <c r="H42" i="4" s="1"/>
  <c r="H44" i="4" s="1"/>
  <c r="G186" i="7"/>
  <c r="H186" i="7"/>
  <c r="G57" i="7"/>
  <c r="G71" i="7" s="1"/>
  <c r="H145" i="7"/>
  <c r="H188" i="7" s="1"/>
  <c r="H170" i="7"/>
  <c r="H189" i="7" s="1"/>
  <c r="G37" i="7"/>
  <c r="G123" i="7"/>
  <c r="G126" i="7" s="1"/>
  <c r="G170" i="7"/>
  <c r="G189" i="7" s="1"/>
  <c r="H123" i="7"/>
  <c r="H126" i="7" s="1"/>
  <c r="K13" i="8"/>
  <c r="H57" i="7"/>
  <c r="H71" i="7" s="1"/>
  <c r="H37" i="7"/>
  <c r="G187" i="7"/>
  <c r="H187" i="7"/>
  <c r="G188" i="7"/>
  <c r="G27" i="4" l="1"/>
  <c r="G42" i="4" s="1"/>
  <c r="G44" i="4" s="1"/>
  <c r="G49" i="4"/>
  <c r="G72" i="7"/>
  <c r="G128" i="7" s="1"/>
  <c r="H173" i="7"/>
  <c r="H172" i="7"/>
  <c r="G172" i="7"/>
  <c r="G173" i="7"/>
  <c r="H72" i="7"/>
  <c r="H128" i="7" s="1"/>
  <c r="K12" i="8"/>
  <c r="G191" i="7"/>
  <c r="G192" i="7"/>
  <c r="H192" i="7"/>
  <c r="H191" i="7"/>
  <c r="H197" i="7" s="1"/>
  <c r="G198" i="7" l="1"/>
  <c r="H198" i="7"/>
  <c r="G197" i="7"/>
  <c r="J38" i="2" l="1"/>
  <c r="J39" i="2"/>
  <c r="J40" i="2"/>
  <c r="J41" i="2"/>
  <c r="J42" i="2"/>
  <c r="J43" i="2"/>
  <c r="J44" i="2"/>
  <c r="J45" i="2"/>
  <c r="J46" i="2"/>
  <c r="J47" i="2"/>
  <c r="J37" i="2"/>
  <c r="T19" i="1"/>
  <c r="U19" i="1"/>
  <c r="V19" i="1"/>
  <c r="V22" i="1" l="1"/>
  <c r="V32" i="1" s="1"/>
  <c r="W16" i="1"/>
  <c r="W17" i="1"/>
  <c r="W18" i="1"/>
  <c r="W30" i="1"/>
  <c r="W21" i="1"/>
  <c r="T22" i="1"/>
  <c r="T32" i="1" s="1"/>
  <c r="U22" i="1"/>
  <c r="U32" i="1" s="1"/>
  <c r="S22" i="1"/>
  <c r="I12" i="4"/>
  <c r="L9" i="8" l="1"/>
  <c r="J48" i="2"/>
  <c r="W22" i="1"/>
  <c r="W19" i="1"/>
  <c r="M73" i="2" l="1"/>
  <c r="M78" i="2" s="1"/>
  <c r="N73" i="2"/>
  <c r="N78" i="2" s="1"/>
  <c r="O73" i="2"/>
  <c r="O78" i="2" s="1"/>
  <c r="P73" i="2"/>
  <c r="P78" i="2" s="1"/>
  <c r="Q73" i="2"/>
  <c r="Q78" i="2" s="1"/>
  <c r="R73" i="2"/>
  <c r="R78" i="2" s="1"/>
  <c r="S73" i="2"/>
  <c r="S78" i="2" s="1"/>
  <c r="T73" i="2"/>
  <c r="T78" i="2" s="1"/>
  <c r="U73" i="2"/>
  <c r="U78" i="2" s="1"/>
  <c r="V73" i="2"/>
  <c r="V78" i="2" s="1"/>
  <c r="W73" i="2"/>
  <c r="W78" i="2" s="1"/>
  <c r="X73" i="2"/>
  <c r="X78" i="2" s="1"/>
  <c r="Y73" i="2"/>
  <c r="Y78" i="2" s="1"/>
  <c r="Z73" i="2"/>
  <c r="Z78" i="2" s="1"/>
  <c r="AA73" i="2"/>
  <c r="AA78" i="2" s="1"/>
  <c r="AB73" i="2"/>
  <c r="AB78" i="2" s="1"/>
  <c r="AC73" i="2"/>
  <c r="AC78" i="2" s="1"/>
  <c r="AD73" i="2"/>
  <c r="AD78" i="2" s="1"/>
  <c r="AE73" i="2"/>
  <c r="AE78" i="2" s="1"/>
  <c r="AF73" i="2"/>
  <c r="AF78" i="2" s="1"/>
  <c r="AG73" i="2"/>
  <c r="AG78" i="2" s="1"/>
  <c r="AH73" i="2"/>
  <c r="AH78" i="2" s="1"/>
  <c r="AI73" i="2"/>
  <c r="AI78" i="2" s="1"/>
  <c r="AJ73" i="2"/>
  <c r="AJ78" i="2" s="1"/>
  <c r="AK73" i="2"/>
  <c r="AK78" i="2" s="1"/>
  <c r="AL73" i="2"/>
  <c r="AL78" i="2" s="1"/>
  <c r="AM73" i="2"/>
  <c r="AM78" i="2" s="1"/>
  <c r="AN73" i="2"/>
  <c r="AN78" i="2" s="1"/>
  <c r="AO73" i="2"/>
  <c r="AO78" i="2" s="1"/>
  <c r="M57" i="2"/>
  <c r="N57" i="2"/>
  <c r="O57" i="2"/>
  <c r="P57" i="2"/>
  <c r="Q57" i="2"/>
  <c r="R57" i="2"/>
  <c r="S57" i="2"/>
  <c r="T57" i="2"/>
  <c r="U57" i="2"/>
  <c r="V57" i="2"/>
  <c r="W57" i="2"/>
  <c r="X57" i="2"/>
  <c r="Y57" i="2"/>
  <c r="Z57" i="2"/>
  <c r="AA57" i="2"/>
  <c r="AB57" i="2"/>
  <c r="AC57" i="2"/>
  <c r="AD57" i="2"/>
  <c r="AE57" i="2"/>
  <c r="AF57" i="2"/>
  <c r="AG57" i="2"/>
  <c r="AH57" i="2"/>
  <c r="AI57" i="2"/>
  <c r="AJ57" i="2"/>
  <c r="AK57" i="2"/>
  <c r="AL57" i="2"/>
  <c r="AM57" i="2"/>
  <c r="AN57" i="2"/>
  <c r="AO57" i="2"/>
  <c r="L57" i="2"/>
  <c r="L7" i="2"/>
  <c r="I8" i="4" l="1"/>
  <c r="L7" i="8" s="1"/>
  <c r="H48" i="2"/>
  <c r="L8" i="2"/>
  <c r="E19" i="1"/>
  <c r="G18" i="1"/>
  <c r="J18" i="1"/>
  <c r="J28" i="1"/>
  <c r="J27" i="1"/>
  <c r="J26" i="1"/>
  <c r="J24" i="1"/>
  <c r="J21" i="1"/>
  <c r="J17" i="1"/>
  <c r="J16" i="1"/>
  <c r="G28" i="1"/>
  <c r="W28" i="1" s="1"/>
  <c r="G26" i="1"/>
  <c r="W26" i="1" s="1"/>
  <c r="G21" i="1"/>
  <c r="G17" i="1"/>
  <c r="G27" i="1"/>
  <c r="H22" i="1"/>
  <c r="E22" i="1"/>
  <c r="E32" i="1" l="1"/>
  <c r="H32" i="1"/>
  <c r="J19" i="1"/>
  <c r="S31" i="1"/>
  <c r="S32" i="1" s="1"/>
  <c r="I37" i="2"/>
  <c r="K18" i="1"/>
  <c r="X18" i="1" s="1"/>
  <c r="I45" i="2"/>
  <c r="I44" i="2"/>
  <c r="I43" i="2"/>
  <c r="I42" i="2"/>
  <c r="I47" i="2"/>
  <c r="I41" i="2"/>
  <c r="I39" i="2"/>
  <c r="I38" i="2"/>
  <c r="I46" i="2"/>
  <c r="I40" i="2"/>
  <c r="L9" i="2"/>
  <c r="L10" i="2" s="1"/>
  <c r="I9" i="4"/>
  <c r="L10" i="8" s="1"/>
  <c r="M8" i="2"/>
  <c r="J9" i="4" s="1"/>
  <c r="H19" i="3"/>
  <c r="F19" i="1"/>
  <c r="F22" i="1"/>
  <c r="G22" i="1" s="1"/>
  <c r="G16" i="1"/>
  <c r="K16" i="1" s="1"/>
  <c r="X16" i="1" s="1"/>
  <c r="K21" i="1"/>
  <c r="X21" i="1" s="1"/>
  <c r="K28" i="1"/>
  <c r="X28" i="1" s="1"/>
  <c r="K26" i="1"/>
  <c r="X26" i="1" s="1"/>
  <c r="K27" i="1"/>
  <c r="K17" i="1"/>
  <c r="G25" i="1"/>
  <c r="W25" i="1" s="1"/>
  <c r="J25" i="1"/>
  <c r="J31" i="1" s="1"/>
  <c r="I22" i="1"/>
  <c r="G24" i="1"/>
  <c r="F32" i="1" l="1"/>
  <c r="E42" i="1"/>
  <c r="E43" i="1" s="1"/>
  <c r="E44" i="1" s="1"/>
  <c r="G31" i="1"/>
  <c r="J22" i="1"/>
  <c r="K22" i="1" s="1"/>
  <c r="X22" i="1" s="1"/>
  <c r="I32" i="1"/>
  <c r="W27" i="1"/>
  <c r="X27" i="1" s="1"/>
  <c r="X17" i="1"/>
  <c r="K19" i="1"/>
  <c r="W32" i="1"/>
  <c r="H24" i="3"/>
  <c r="H27" i="3"/>
  <c r="H25" i="3"/>
  <c r="H26" i="3"/>
  <c r="E28" i="3" s="1"/>
  <c r="J10" i="4"/>
  <c r="M10" i="8"/>
  <c r="I10" i="4"/>
  <c r="I11" i="4" s="1"/>
  <c r="W24" i="1"/>
  <c r="X30" i="1"/>
  <c r="I48" i="2"/>
  <c r="N8" i="2"/>
  <c r="K9" i="4" s="1"/>
  <c r="M9" i="2"/>
  <c r="E21" i="3"/>
  <c r="G19" i="1"/>
  <c r="K24" i="1"/>
  <c r="K25" i="1"/>
  <c r="X25" i="1" s="1"/>
  <c r="F42" i="1" l="1"/>
  <c r="F43" i="1" s="1"/>
  <c r="F44" i="1" s="1"/>
  <c r="M11" i="2"/>
  <c r="J12" i="4" s="1"/>
  <c r="G32" i="1"/>
  <c r="I22" i="4"/>
  <c r="I35" i="4"/>
  <c r="K31" i="1"/>
  <c r="K32" i="1" s="1"/>
  <c r="J32" i="1"/>
  <c r="E50" i="1" s="1"/>
  <c r="E54" i="1" s="1"/>
  <c r="K10" i="4"/>
  <c r="K11" i="4" s="1"/>
  <c r="N10" i="8"/>
  <c r="J11" i="4"/>
  <c r="X19" i="1"/>
  <c r="X24" i="1"/>
  <c r="W31" i="1"/>
  <c r="I39" i="4"/>
  <c r="I31" i="4"/>
  <c r="I33" i="4"/>
  <c r="L84" i="2"/>
  <c r="L89" i="2"/>
  <c r="L90" i="2"/>
  <c r="L88" i="2"/>
  <c r="L92" i="2"/>
  <c r="L85" i="2"/>
  <c r="L93" i="2"/>
  <c r="L94" i="2"/>
  <c r="L86" i="2"/>
  <c r="L91" i="2"/>
  <c r="L87" i="2"/>
  <c r="O8" i="2"/>
  <c r="L9" i="4" s="1"/>
  <c r="N9" i="2"/>
  <c r="M10" i="2"/>
  <c r="N11" i="2" s="1"/>
  <c r="G42" i="1" l="1"/>
  <c r="G43" i="1" s="1"/>
  <c r="G44" i="1" s="1"/>
  <c r="X32" i="1"/>
  <c r="M7" i="2"/>
  <c r="M85" i="2" s="1"/>
  <c r="M9" i="8"/>
  <c r="L10" i="4"/>
  <c r="L11" i="4" s="1"/>
  <c r="O10" i="8"/>
  <c r="I23" i="4"/>
  <c r="X31" i="1"/>
  <c r="L96" i="2"/>
  <c r="M91" i="2"/>
  <c r="M88" i="2"/>
  <c r="M87" i="2"/>
  <c r="M90" i="2"/>
  <c r="M86" i="2"/>
  <c r="M94" i="2"/>
  <c r="M89" i="2"/>
  <c r="J8" i="4"/>
  <c r="M84" i="2"/>
  <c r="M92" i="2"/>
  <c r="P8" i="2"/>
  <c r="M9" i="4" s="1"/>
  <c r="O9" i="2"/>
  <c r="N10" i="2"/>
  <c r="O11" i="2" s="1"/>
  <c r="K42" i="1" l="1"/>
  <c r="M93" i="2"/>
  <c r="J22" i="4"/>
  <c r="J23" i="4" s="1"/>
  <c r="J49" i="4" s="1"/>
  <c r="M7" i="8"/>
  <c r="J35" i="4"/>
  <c r="K43" i="1"/>
  <c r="K44" i="1" s="1"/>
  <c r="L12" i="4"/>
  <c r="M10" i="4"/>
  <c r="M11" i="4" s="1"/>
  <c r="P10" i="8"/>
  <c r="I49" i="4"/>
  <c r="L15" i="8" s="1"/>
  <c r="I27" i="4"/>
  <c r="J39" i="4"/>
  <c r="J37" i="4"/>
  <c r="J31" i="4"/>
  <c r="J33" i="4"/>
  <c r="M96" i="2"/>
  <c r="N7" i="2"/>
  <c r="K12" i="4"/>
  <c r="Q8" i="2"/>
  <c r="N9" i="4" s="1"/>
  <c r="P9" i="2"/>
  <c r="O10" i="2"/>
  <c r="M15" i="8" l="1"/>
  <c r="S43" i="1"/>
  <c r="S44" i="1" s="1"/>
  <c r="W42" i="1"/>
  <c r="X42" i="1" s="1"/>
  <c r="O29" i="1"/>
  <c r="E51" i="1"/>
  <c r="L65" i="4"/>
  <c r="L69" i="4" s="1"/>
  <c r="O9" i="8"/>
  <c r="N10" i="4"/>
  <c r="N11" i="4" s="1"/>
  <c r="Q10" i="8"/>
  <c r="N9" i="8"/>
  <c r="N88" i="2"/>
  <c r="N85" i="2"/>
  <c r="N93" i="2"/>
  <c r="N91" i="2"/>
  <c r="N86" i="2"/>
  <c r="N94" i="2"/>
  <c r="N92" i="2"/>
  <c r="N89" i="2"/>
  <c r="K8" i="4"/>
  <c r="N84" i="2"/>
  <c r="N87" i="2"/>
  <c r="N90" i="2"/>
  <c r="O7" i="2"/>
  <c r="R8" i="2"/>
  <c r="O9" i="4" s="1"/>
  <c r="Q9" i="2"/>
  <c r="P10" i="2"/>
  <c r="Q11" i="2" s="1"/>
  <c r="P11" i="2"/>
  <c r="E58" i="1" l="1"/>
  <c r="E52" i="1"/>
  <c r="K22" i="4"/>
  <c r="N7" i="8"/>
  <c r="K35" i="4"/>
  <c r="W43" i="1"/>
  <c r="E49" i="1"/>
  <c r="N12" i="4"/>
  <c r="O10" i="4"/>
  <c r="O11" i="4" s="1"/>
  <c r="R10" i="8"/>
  <c r="J27" i="4"/>
  <c r="K39" i="4"/>
  <c r="K37" i="4"/>
  <c r="K33" i="4"/>
  <c r="K31" i="4"/>
  <c r="E55" i="1"/>
  <c r="N96" i="2"/>
  <c r="P7" i="2"/>
  <c r="M12" i="4"/>
  <c r="O91" i="2"/>
  <c r="O86" i="2"/>
  <c r="O94" i="2"/>
  <c r="O89" i="2"/>
  <c r="L8" i="4"/>
  <c r="O84" i="2"/>
  <c r="O92" i="2"/>
  <c r="O87" i="2"/>
  <c r="O90" i="2"/>
  <c r="O85" i="2"/>
  <c r="O93" i="2"/>
  <c r="O88" i="2"/>
  <c r="S8" i="2"/>
  <c r="P9" i="4" s="1"/>
  <c r="R9" i="2"/>
  <c r="Q10" i="2"/>
  <c r="X43" i="1" l="1"/>
  <c r="W44" i="1"/>
  <c r="L22" i="4"/>
  <c r="O7" i="8"/>
  <c r="L35" i="4"/>
  <c r="F55" i="1"/>
  <c r="E59" i="1"/>
  <c r="P10" i="4"/>
  <c r="P11" i="4" s="1"/>
  <c r="S10" i="8"/>
  <c r="M65" i="4"/>
  <c r="M69" i="4" s="1"/>
  <c r="P9" i="8"/>
  <c r="N65" i="4"/>
  <c r="N69" i="4" s="1"/>
  <c r="Q9" i="8"/>
  <c r="L39" i="4"/>
  <c r="L33" i="4"/>
  <c r="L31" i="4"/>
  <c r="L37" i="4"/>
  <c r="K23" i="4"/>
  <c r="O96" i="2"/>
  <c r="L72" i="4" s="1"/>
  <c r="Q7" i="2"/>
  <c r="P86" i="2"/>
  <c r="P94" i="2"/>
  <c r="P84" i="2"/>
  <c r="P89" i="2"/>
  <c r="M8" i="4"/>
  <c r="P92" i="2"/>
  <c r="P85" i="2"/>
  <c r="P93" i="2"/>
  <c r="P88" i="2"/>
  <c r="P91" i="2"/>
  <c r="P87" i="2"/>
  <c r="P90" i="2"/>
  <c r="T8" i="2"/>
  <c r="Q9" i="4" s="1"/>
  <c r="S9" i="2"/>
  <c r="R10" i="2"/>
  <c r="R11" i="2"/>
  <c r="M22" i="4" l="1"/>
  <c r="P7" i="8"/>
  <c r="M35" i="4"/>
  <c r="L74" i="4"/>
  <c r="L76" i="4" s="1"/>
  <c r="Q10" i="4"/>
  <c r="Q11" i="4" s="1"/>
  <c r="T10" i="8"/>
  <c r="K49" i="4"/>
  <c r="N15" i="8" s="1"/>
  <c r="K27" i="4"/>
  <c r="M39" i="4"/>
  <c r="M33" i="4"/>
  <c r="M31" i="4"/>
  <c r="M37" i="4"/>
  <c r="L40" i="4"/>
  <c r="L23" i="4"/>
  <c r="P96" i="2"/>
  <c r="M72" i="4" s="1"/>
  <c r="R7" i="2"/>
  <c r="O12" i="4"/>
  <c r="Q89" i="2"/>
  <c r="N8" i="4"/>
  <c r="Q84" i="2"/>
  <c r="Q92" i="2"/>
  <c r="Q87" i="2"/>
  <c r="Q93" i="2"/>
  <c r="Q88" i="2"/>
  <c r="Q91" i="2"/>
  <c r="Q90" i="2"/>
  <c r="Q85" i="2"/>
  <c r="Q86" i="2"/>
  <c r="Q94" i="2"/>
  <c r="S11" i="2"/>
  <c r="U8" i="2"/>
  <c r="R9" i="4" s="1"/>
  <c r="T9" i="2"/>
  <c r="S10" i="2"/>
  <c r="N22" i="4" l="1"/>
  <c r="Q7" i="8"/>
  <c r="N35" i="4"/>
  <c r="P15" i="8"/>
  <c r="P14" i="8"/>
  <c r="R10" i="4"/>
  <c r="R11" i="4" s="1"/>
  <c r="U10" i="8"/>
  <c r="M74" i="4"/>
  <c r="M76" i="4" s="1"/>
  <c r="O65" i="4"/>
  <c r="O69" i="4" s="1"/>
  <c r="R9" i="8"/>
  <c r="L49" i="4"/>
  <c r="O15" i="8" s="1"/>
  <c r="L27" i="4"/>
  <c r="L42" i="4" s="1"/>
  <c r="L44" i="4" s="1"/>
  <c r="L56" i="4" s="1"/>
  <c r="L60" i="4" s="1"/>
  <c r="N39" i="4"/>
  <c r="M40" i="4"/>
  <c r="N33" i="4"/>
  <c r="N31" i="4"/>
  <c r="N37" i="4"/>
  <c r="M23" i="4"/>
  <c r="S7" i="2"/>
  <c r="P12" i="4"/>
  <c r="O8" i="4"/>
  <c r="R84" i="2"/>
  <c r="R92" i="2"/>
  <c r="R91" i="2"/>
  <c r="R87" i="2"/>
  <c r="R90" i="2"/>
  <c r="R94" i="2"/>
  <c r="R89" i="2"/>
  <c r="R85" i="2"/>
  <c r="R93" i="2"/>
  <c r="R88" i="2"/>
  <c r="R86" i="2"/>
  <c r="Q96" i="2"/>
  <c r="N72" i="4" s="1"/>
  <c r="T10" i="2"/>
  <c r="U11" i="2" s="1"/>
  <c r="V8" i="2"/>
  <c r="S9" i="4" s="1"/>
  <c r="U9" i="2"/>
  <c r="U10" i="2" s="1"/>
  <c r="T11" i="2"/>
  <c r="O22" i="4" l="1"/>
  <c r="R7" i="8"/>
  <c r="O35" i="4"/>
  <c r="Q14" i="8"/>
  <c r="Q15" i="8"/>
  <c r="Q12" i="4"/>
  <c r="P65" i="4"/>
  <c r="P69" i="4" s="1"/>
  <c r="S9" i="8"/>
  <c r="S10" i="4"/>
  <c r="S11" i="4" s="1"/>
  <c r="V10" i="8"/>
  <c r="R12" i="4"/>
  <c r="N74" i="4"/>
  <c r="N76" i="4" s="1"/>
  <c r="M49" i="4"/>
  <c r="M27" i="4"/>
  <c r="M42" i="4" s="1"/>
  <c r="M44" i="4" s="1"/>
  <c r="M56" i="4" s="1"/>
  <c r="M60" i="4" s="1"/>
  <c r="L78" i="4"/>
  <c r="L83" i="4" s="1"/>
  <c r="O39" i="4"/>
  <c r="O33" i="4"/>
  <c r="O31" i="4"/>
  <c r="O37" i="4"/>
  <c r="N40" i="4"/>
  <c r="N23" i="4"/>
  <c r="T7" i="2"/>
  <c r="S87" i="2"/>
  <c r="S85" i="2"/>
  <c r="S84" i="2"/>
  <c r="S90" i="2"/>
  <c r="S93" i="2"/>
  <c r="S89" i="2"/>
  <c r="S88" i="2"/>
  <c r="S91" i="2"/>
  <c r="S86" i="2"/>
  <c r="S94" i="2"/>
  <c r="P8" i="4"/>
  <c r="S92" i="2"/>
  <c r="R96" i="2"/>
  <c r="O72" i="4" s="1"/>
  <c r="V11" i="2"/>
  <c r="W8" i="2"/>
  <c r="T9" i="4" s="1"/>
  <c r="V9" i="2"/>
  <c r="P22" i="4" l="1"/>
  <c r="S7" i="8"/>
  <c r="P35" i="4"/>
  <c r="R15" i="8"/>
  <c r="R14" i="8"/>
  <c r="O74" i="4"/>
  <c r="O76" i="4" s="1"/>
  <c r="R65" i="4"/>
  <c r="R69" i="4" s="1"/>
  <c r="U9" i="8"/>
  <c r="T10" i="4"/>
  <c r="T11" i="4" s="1"/>
  <c r="W10" i="8"/>
  <c r="Q65" i="4"/>
  <c r="Q69" i="4" s="1"/>
  <c r="T9" i="8"/>
  <c r="N49" i="4"/>
  <c r="N27" i="4"/>
  <c r="N42" i="4" s="1"/>
  <c r="N44" i="4" s="1"/>
  <c r="N56" i="4" s="1"/>
  <c r="N60" i="4" s="1"/>
  <c r="M78" i="4"/>
  <c r="M83" i="4" s="1"/>
  <c r="P39" i="4"/>
  <c r="P31" i="4"/>
  <c r="P37" i="4"/>
  <c r="P33" i="4"/>
  <c r="O40" i="4"/>
  <c r="O23" i="4"/>
  <c r="U7" i="2"/>
  <c r="V7" i="2" s="1"/>
  <c r="T90" i="2"/>
  <c r="T89" i="2"/>
  <c r="T85" i="2"/>
  <c r="T93" i="2"/>
  <c r="T88" i="2"/>
  <c r="Q8" i="4"/>
  <c r="T84" i="2"/>
  <c r="T92" i="2"/>
  <c r="T91" i="2"/>
  <c r="T86" i="2"/>
  <c r="T94" i="2"/>
  <c r="T87" i="2"/>
  <c r="S96" i="2"/>
  <c r="P72" i="4" s="1"/>
  <c r="S12" i="4"/>
  <c r="V10" i="2"/>
  <c r="X8" i="2"/>
  <c r="U9" i="4" s="1"/>
  <c r="W9" i="2"/>
  <c r="W10" i="2" s="1"/>
  <c r="Q22" i="4" l="1"/>
  <c r="T7" i="8"/>
  <c r="Q35" i="4"/>
  <c r="S15" i="8"/>
  <c r="S14" i="8"/>
  <c r="U10" i="4"/>
  <c r="U11" i="4" s="1"/>
  <c r="X10" i="8"/>
  <c r="S65" i="4"/>
  <c r="S69" i="4" s="1"/>
  <c r="V9" i="8"/>
  <c r="P74" i="4"/>
  <c r="P76" i="4" s="1"/>
  <c r="O49" i="4"/>
  <c r="O27" i="4"/>
  <c r="O42" i="4" s="1"/>
  <c r="O44" i="4" s="1"/>
  <c r="O56" i="4" s="1"/>
  <c r="O60" i="4" s="1"/>
  <c r="N78" i="4"/>
  <c r="N83" i="4" s="1"/>
  <c r="Q39" i="4"/>
  <c r="P40" i="4"/>
  <c r="Q31" i="4"/>
  <c r="Q37" i="4"/>
  <c r="Q33" i="4"/>
  <c r="P23" i="4"/>
  <c r="X11" i="2"/>
  <c r="U85" i="2"/>
  <c r="U93" i="2"/>
  <c r="U84" i="2"/>
  <c r="U90" i="2"/>
  <c r="U88" i="2"/>
  <c r="U91" i="2"/>
  <c r="R8" i="4"/>
  <c r="U92" i="2"/>
  <c r="U86" i="2"/>
  <c r="U94" i="2"/>
  <c r="U89" i="2"/>
  <c r="U87" i="2"/>
  <c r="V88" i="2"/>
  <c r="V86" i="2"/>
  <c r="V94" i="2"/>
  <c r="V90" i="2"/>
  <c r="V91" i="2"/>
  <c r="V92" i="2"/>
  <c r="V89" i="2"/>
  <c r="S8" i="4"/>
  <c r="V84" i="2"/>
  <c r="V87" i="2"/>
  <c r="V85" i="2"/>
  <c r="V93" i="2"/>
  <c r="T96" i="2"/>
  <c r="Q72" i="4" s="1"/>
  <c r="W11" i="2"/>
  <c r="Y8" i="2"/>
  <c r="V9" i="4" s="1"/>
  <c r="X9" i="2"/>
  <c r="R22" i="4" l="1"/>
  <c r="U7" i="8"/>
  <c r="R35" i="4"/>
  <c r="T15" i="8"/>
  <c r="T14" i="8"/>
  <c r="S22" i="4"/>
  <c r="V7" i="8"/>
  <c r="S35" i="4"/>
  <c r="V10" i="4"/>
  <c r="V11" i="4" s="1"/>
  <c r="Y10" i="8"/>
  <c r="Q74" i="4"/>
  <c r="Q76" i="4" s="1"/>
  <c r="U12" i="4"/>
  <c r="P49" i="4"/>
  <c r="P27" i="4"/>
  <c r="P42" i="4" s="1"/>
  <c r="P44" i="4" s="1"/>
  <c r="P56" i="4" s="1"/>
  <c r="P60" i="4" s="1"/>
  <c r="O78" i="4"/>
  <c r="O83" i="4" s="1"/>
  <c r="R39" i="4"/>
  <c r="S39" i="4"/>
  <c r="Q23" i="4"/>
  <c r="S37" i="4"/>
  <c r="S33" i="4"/>
  <c r="S31" i="4"/>
  <c r="R37" i="4"/>
  <c r="R33" i="4"/>
  <c r="R31" i="4"/>
  <c r="Q40" i="4"/>
  <c r="U96" i="2"/>
  <c r="R72" i="4" s="1"/>
  <c r="V96" i="2"/>
  <c r="S72" i="4" s="1"/>
  <c r="W7" i="2"/>
  <c r="T12" i="4"/>
  <c r="Z8" i="2"/>
  <c r="W9" i="4" s="1"/>
  <c r="Y9" i="2"/>
  <c r="Y10" i="2" s="1"/>
  <c r="X10" i="2"/>
  <c r="W10" i="4" l="1"/>
  <c r="W11" i="4" s="1"/>
  <c r="Z10" i="8"/>
  <c r="V14" i="8"/>
  <c r="V15" i="8"/>
  <c r="U15" i="8"/>
  <c r="U14" i="8"/>
  <c r="S74" i="4"/>
  <c r="S76" i="4" s="1"/>
  <c r="U65" i="4"/>
  <c r="U69" i="4" s="1"/>
  <c r="X9" i="8"/>
  <c r="R74" i="4"/>
  <c r="R76" i="4" s="1"/>
  <c r="T65" i="4"/>
  <c r="T69" i="4" s="1"/>
  <c r="W9" i="8"/>
  <c r="Q49" i="4"/>
  <c r="Z11" i="2"/>
  <c r="Q27" i="4"/>
  <c r="Q42" i="4" s="1"/>
  <c r="Q44" i="4" s="1"/>
  <c r="Q56" i="4" s="1"/>
  <c r="Q60" i="4" s="1"/>
  <c r="P78" i="4"/>
  <c r="P83" i="4" s="1"/>
  <c r="S40" i="4"/>
  <c r="R40" i="4"/>
  <c r="S23" i="4"/>
  <c r="R23" i="4"/>
  <c r="X7" i="2"/>
  <c r="W91" i="2"/>
  <c r="W89" i="2"/>
  <c r="W90" i="2"/>
  <c r="W86" i="2"/>
  <c r="W94" i="2"/>
  <c r="W85" i="2"/>
  <c r="W93" i="2"/>
  <c r="W88" i="2"/>
  <c r="T8" i="4"/>
  <c r="W84" i="2"/>
  <c r="W92" i="2"/>
  <c r="W87" i="2"/>
  <c r="Y11" i="2"/>
  <c r="AA8" i="2"/>
  <c r="X9" i="4" s="1"/>
  <c r="Z9" i="2"/>
  <c r="Z10" i="2" s="1"/>
  <c r="AA11" i="2" s="1"/>
  <c r="T22" i="4" l="1"/>
  <c r="W7" i="8"/>
  <c r="T35" i="4"/>
  <c r="X10" i="4"/>
  <c r="X11" i="4" s="1"/>
  <c r="AA10" i="8"/>
  <c r="W12" i="4"/>
  <c r="Z9" i="8" s="1"/>
  <c r="X12" i="4"/>
  <c r="AA9" i="8" s="1"/>
  <c r="R49" i="4"/>
  <c r="S49" i="4"/>
  <c r="R27" i="4"/>
  <c r="R42" i="4" s="1"/>
  <c r="R44" i="4" s="1"/>
  <c r="R56" i="4" s="1"/>
  <c r="R60" i="4" s="1"/>
  <c r="S27" i="4"/>
  <c r="S42" i="4" s="1"/>
  <c r="S44" i="4" s="1"/>
  <c r="S56" i="4" s="1"/>
  <c r="S60" i="4" s="1"/>
  <c r="Q78" i="4"/>
  <c r="Q83" i="4" s="1"/>
  <c r="T39" i="4"/>
  <c r="T33" i="4"/>
  <c r="T37" i="4"/>
  <c r="T31" i="4"/>
  <c r="X86" i="2"/>
  <c r="X94" i="2"/>
  <c r="U8" i="4"/>
  <c r="X92" i="2"/>
  <c r="X85" i="2"/>
  <c r="X89" i="2"/>
  <c r="X84" i="2"/>
  <c r="X87" i="2"/>
  <c r="X90" i="2"/>
  <c r="X93" i="2"/>
  <c r="X88" i="2"/>
  <c r="X91" i="2"/>
  <c r="W96" i="2"/>
  <c r="T72" i="4" s="1"/>
  <c r="Y7" i="2"/>
  <c r="V12" i="4"/>
  <c r="Y9" i="8" s="1"/>
  <c r="AB8" i="2"/>
  <c r="Y9" i="4" s="1"/>
  <c r="AA9" i="2"/>
  <c r="U22" i="4" l="1"/>
  <c r="X7" i="8"/>
  <c r="U35" i="4"/>
  <c r="Y10" i="4"/>
  <c r="Y11" i="4" s="1"/>
  <c r="AB10" i="8"/>
  <c r="W15" i="8"/>
  <c r="W14" i="8"/>
  <c r="V65" i="4"/>
  <c r="V69" i="4" s="1"/>
  <c r="T74" i="4"/>
  <c r="T76" i="4" s="1"/>
  <c r="X65" i="4"/>
  <c r="X69" i="4" s="1"/>
  <c r="W65" i="4"/>
  <c r="W69" i="4" s="1"/>
  <c r="S78" i="4"/>
  <c r="S83" i="4" s="1"/>
  <c r="R78" i="4"/>
  <c r="R83" i="4" s="1"/>
  <c r="U39" i="4"/>
  <c r="U33" i="4"/>
  <c r="U31" i="4"/>
  <c r="U37" i="4"/>
  <c r="T40" i="4"/>
  <c r="T23" i="4"/>
  <c r="X96" i="2"/>
  <c r="U72" i="4" s="1"/>
  <c r="Z7" i="2"/>
  <c r="Y89" i="2"/>
  <c r="Y87" i="2"/>
  <c r="Y88" i="2"/>
  <c r="Y86" i="2"/>
  <c r="Y94" i="2"/>
  <c r="V8" i="4"/>
  <c r="Y84" i="2"/>
  <c r="Y92" i="2"/>
  <c r="Y90" i="2"/>
  <c r="Y85" i="2"/>
  <c r="Y93" i="2"/>
  <c r="Y91" i="2"/>
  <c r="AA10" i="2"/>
  <c r="AC8" i="2"/>
  <c r="Z9" i="4" s="1"/>
  <c r="AB9" i="2"/>
  <c r="AB10" i="2" s="1"/>
  <c r="X15" i="8" l="1"/>
  <c r="X14" i="8"/>
  <c r="Z10" i="4"/>
  <c r="Z11" i="4" s="1"/>
  <c r="AC10" i="8"/>
  <c r="V22" i="4"/>
  <c r="Y7" i="8"/>
  <c r="V35" i="4"/>
  <c r="U74" i="4"/>
  <c r="U76" i="4" s="1"/>
  <c r="T49" i="4"/>
  <c r="T27" i="4"/>
  <c r="T42" i="4" s="1"/>
  <c r="T44" i="4" s="1"/>
  <c r="T56" i="4" s="1"/>
  <c r="T60" i="4" s="1"/>
  <c r="S84" i="4"/>
  <c r="V39" i="4"/>
  <c r="U40" i="4"/>
  <c r="V33" i="4"/>
  <c r="V31" i="4"/>
  <c r="V37" i="4"/>
  <c r="AC11" i="2"/>
  <c r="U23" i="4"/>
  <c r="AA7" i="2"/>
  <c r="W8" i="4"/>
  <c r="Z84" i="2"/>
  <c r="Z92" i="2"/>
  <c r="Z90" i="2"/>
  <c r="Z87" i="2"/>
  <c r="Z91" i="2"/>
  <c r="Z86" i="2"/>
  <c r="Z85" i="2"/>
  <c r="Z93" i="2"/>
  <c r="Z88" i="2"/>
  <c r="Z94" i="2"/>
  <c r="Z89" i="2"/>
  <c r="Y96" i="2"/>
  <c r="V72" i="4" s="1"/>
  <c r="AB11" i="2"/>
  <c r="AC9" i="2"/>
  <c r="AD8" i="2"/>
  <c r="AA9" i="4" s="1"/>
  <c r="Y15" i="8" l="1"/>
  <c r="Y14" i="8"/>
  <c r="W22" i="4"/>
  <c r="Z7" i="8"/>
  <c r="W35" i="4"/>
  <c r="AA10" i="4"/>
  <c r="AA11" i="4" s="1"/>
  <c r="AD10" i="8"/>
  <c r="V74" i="4"/>
  <c r="V76" i="4" s="1"/>
  <c r="Z12" i="4"/>
  <c r="AC9" i="8" s="1"/>
  <c r="U49" i="4"/>
  <c r="U27" i="4"/>
  <c r="U42" i="4" s="1"/>
  <c r="U44" i="4" s="1"/>
  <c r="U56" i="4" s="1"/>
  <c r="U60" i="4" s="1"/>
  <c r="T78" i="4"/>
  <c r="T83" i="4" s="1"/>
  <c r="T84" i="4" s="1"/>
  <c r="W39" i="4"/>
  <c r="V40" i="4"/>
  <c r="W33" i="4"/>
  <c r="W31" i="4"/>
  <c r="W37" i="4"/>
  <c r="V23" i="4"/>
  <c r="AA87" i="2"/>
  <c r="AA94" i="2"/>
  <c r="AA92" i="2"/>
  <c r="AA90" i="2"/>
  <c r="AA85" i="2"/>
  <c r="AA93" i="2"/>
  <c r="AA91" i="2"/>
  <c r="AA86" i="2"/>
  <c r="AA84" i="2"/>
  <c r="AA88" i="2"/>
  <c r="AA89" i="2"/>
  <c r="X8" i="4"/>
  <c r="AB7" i="2"/>
  <c r="Y12" i="4"/>
  <c r="AB9" i="8" s="1"/>
  <c r="Z96" i="2"/>
  <c r="W72" i="4" s="1"/>
  <c r="AD9" i="2"/>
  <c r="AD10" i="2" s="1"/>
  <c r="AE8" i="2"/>
  <c r="AB9" i="4" s="1"/>
  <c r="AC10" i="2"/>
  <c r="AD11" i="2" s="1"/>
  <c r="Z14" i="8" l="1"/>
  <c r="Z15" i="8"/>
  <c r="X22" i="4"/>
  <c r="AA7" i="8"/>
  <c r="X35" i="4"/>
  <c r="AB10" i="4"/>
  <c r="AB11" i="4" s="1"/>
  <c r="AE10" i="8"/>
  <c r="W74" i="4"/>
  <c r="W76" i="4" s="1"/>
  <c r="Z65" i="4"/>
  <c r="Z69" i="4" s="1"/>
  <c r="Y65" i="4"/>
  <c r="Y69" i="4" s="1"/>
  <c r="V49" i="4"/>
  <c r="AE11" i="2"/>
  <c r="V27" i="4"/>
  <c r="V42" i="4" s="1"/>
  <c r="V44" i="4" s="1"/>
  <c r="V56" i="4" s="1"/>
  <c r="V60" i="4" s="1"/>
  <c r="U78" i="4"/>
  <c r="U83" i="4" s="1"/>
  <c r="U84" i="4" s="1"/>
  <c r="X39" i="4"/>
  <c r="X31" i="4"/>
  <c r="X37" i="4"/>
  <c r="X33" i="4"/>
  <c r="W40" i="4"/>
  <c r="W23" i="4"/>
  <c r="AA96" i="2"/>
  <c r="X72" i="4" s="1"/>
  <c r="AC7" i="2"/>
  <c r="AD7" i="2" s="1"/>
  <c r="AB90" i="2"/>
  <c r="AB88" i="2"/>
  <c r="AB85" i="2"/>
  <c r="AB93" i="2"/>
  <c r="AB94" i="2"/>
  <c r="AB87" i="2"/>
  <c r="AB91" i="2"/>
  <c r="AB86" i="2"/>
  <c r="AB89" i="2"/>
  <c r="Y8" i="4"/>
  <c r="AB84" i="2"/>
  <c r="AB92" i="2"/>
  <c r="AA12" i="4"/>
  <c r="AD9" i="8" s="1"/>
  <c r="AE9" i="2"/>
  <c r="AF8" i="2"/>
  <c r="AC9" i="4" s="1"/>
  <c r="Y22" i="4" l="1"/>
  <c r="AB7" i="8"/>
  <c r="Y35" i="4"/>
  <c r="AA15" i="8"/>
  <c r="AA14" i="8"/>
  <c r="AC10" i="4"/>
  <c r="AC11" i="4" s="1"/>
  <c r="AF10" i="8"/>
  <c r="X74" i="4"/>
  <c r="X76" i="4" s="1"/>
  <c r="AB12" i="4"/>
  <c r="AE9" i="8" s="1"/>
  <c r="AA65" i="4"/>
  <c r="AA69" i="4" s="1"/>
  <c r="W49" i="4"/>
  <c r="W27" i="4"/>
  <c r="W42" i="4" s="1"/>
  <c r="W44" i="4" s="1"/>
  <c r="W56" i="4" s="1"/>
  <c r="W60" i="4" s="1"/>
  <c r="V78" i="4"/>
  <c r="V83" i="4" s="1"/>
  <c r="V84" i="4" s="1"/>
  <c r="Y39" i="4"/>
  <c r="X40" i="4"/>
  <c r="Y31" i="4"/>
  <c r="Y37" i="4"/>
  <c r="Y33" i="4"/>
  <c r="X23" i="4"/>
  <c r="AB96" i="2"/>
  <c r="Y72" i="4" s="1"/>
  <c r="AD88" i="2"/>
  <c r="AD87" i="2"/>
  <c r="AD85" i="2"/>
  <c r="AD93" i="2"/>
  <c r="AD91" i="2"/>
  <c r="AD86" i="2"/>
  <c r="AD94" i="2"/>
  <c r="AD90" i="2"/>
  <c r="AD89" i="2"/>
  <c r="AA8" i="4"/>
  <c r="AD84" i="2"/>
  <c r="AD92" i="2"/>
  <c r="AE7" i="2"/>
  <c r="AC85" i="2"/>
  <c r="AC93" i="2"/>
  <c r="AC91" i="2"/>
  <c r="Z8" i="4"/>
  <c r="AC92" i="2"/>
  <c r="AC88" i="2"/>
  <c r="AC87" i="2"/>
  <c r="AC86" i="2"/>
  <c r="AC94" i="2"/>
  <c r="AC89" i="2"/>
  <c r="AC84" i="2"/>
  <c r="AC90" i="2"/>
  <c r="AG8" i="2"/>
  <c r="AD9" i="4" s="1"/>
  <c r="AF9" i="2"/>
  <c r="AF10" i="2" s="1"/>
  <c r="AE10" i="2"/>
  <c r="AF11" i="2" s="1"/>
  <c r="AD10" i="4" l="1"/>
  <c r="AD11" i="4" s="1"/>
  <c r="AG10" i="8"/>
  <c r="AA22" i="4"/>
  <c r="AD7" i="8"/>
  <c r="AA35" i="4"/>
  <c r="Z22" i="4"/>
  <c r="AC7" i="8"/>
  <c r="Z35" i="4"/>
  <c r="AB15" i="8"/>
  <c r="AB14" i="8"/>
  <c r="AC12" i="4"/>
  <c r="AF9" i="8" s="1"/>
  <c r="AB65" i="4"/>
  <c r="AB69" i="4" s="1"/>
  <c r="Y74" i="4"/>
  <c r="Y76" i="4" s="1"/>
  <c r="X49" i="4"/>
  <c r="AG11" i="2"/>
  <c r="X27" i="4"/>
  <c r="X42" i="4" s="1"/>
  <c r="X44" i="4" s="1"/>
  <c r="X56" i="4" s="1"/>
  <c r="X60" i="4" s="1"/>
  <c r="W78" i="4"/>
  <c r="W83" i="4" s="1"/>
  <c r="W84" i="4" s="1"/>
  <c r="Z39" i="4"/>
  <c r="AA39" i="4"/>
  <c r="Y40" i="4"/>
  <c r="AA37" i="4"/>
  <c r="AA33" i="4"/>
  <c r="AA31" i="4"/>
  <c r="Z37" i="4"/>
  <c r="Z33" i="4"/>
  <c r="Z31" i="4"/>
  <c r="Y23" i="4"/>
  <c r="AD96" i="2"/>
  <c r="AA72" i="4" s="1"/>
  <c r="AC96" i="2"/>
  <c r="Z72" i="4" s="1"/>
  <c r="AE91" i="2"/>
  <c r="AE93" i="2"/>
  <c r="AE86" i="2"/>
  <c r="AE94" i="2"/>
  <c r="AE89" i="2"/>
  <c r="AE90" i="2"/>
  <c r="AB8" i="4"/>
  <c r="AE84" i="2"/>
  <c r="AE92" i="2"/>
  <c r="AE87" i="2"/>
  <c r="AE85" i="2"/>
  <c r="AE88" i="2"/>
  <c r="AF7" i="2"/>
  <c r="AG9" i="2"/>
  <c r="AG10" i="2" s="1"/>
  <c r="AH11" i="2" s="1"/>
  <c r="AH8" i="2"/>
  <c r="AE9" i="4" s="1"/>
  <c r="AC15" i="8" l="1"/>
  <c r="AC14" i="8"/>
  <c r="AE10" i="4"/>
  <c r="AE11" i="4" s="1"/>
  <c r="AH10" i="8"/>
  <c r="AE7" i="8"/>
  <c r="AB35" i="4"/>
  <c r="AD15" i="8"/>
  <c r="AD14" i="8"/>
  <c r="AB84" i="4"/>
  <c r="AB22" i="4"/>
  <c r="AD12" i="4"/>
  <c r="AG9" i="8" s="1"/>
  <c r="AE12" i="4"/>
  <c r="AH9" i="8" s="1"/>
  <c r="AG7" i="2"/>
  <c r="AG92" i="2" s="1"/>
  <c r="Z74" i="4"/>
  <c r="Z76" i="4" s="1"/>
  <c r="AA74" i="4"/>
  <c r="AA76" i="4" s="1"/>
  <c r="AC65" i="4"/>
  <c r="AC69" i="4" s="1"/>
  <c r="Y49" i="4"/>
  <c r="Y27" i="4"/>
  <c r="Y42" i="4" s="1"/>
  <c r="Y44" i="4" s="1"/>
  <c r="Y56" i="4" s="1"/>
  <c r="Y60" i="4" s="1"/>
  <c r="X78" i="4"/>
  <c r="X83" i="4" s="1"/>
  <c r="X84" i="4" s="1"/>
  <c r="AB39" i="4"/>
  <c r="AB37" i="4"/>
  <c r="AB33" i="4"/>
  <c r="AB31" i="4"/>
  <c r="AA40" i="4"/>
  <c r="Z40" i="4"/>
  <c r="Z23" i="4"/>
  <c r="AA23" i="4"/>
  <c r="AE96" i="2"/>
  <c r="AB72" i="4" s="1"/>
  <c r="AF86" i="2"/>
  <c r="AF94" i="2"/>
  <c r="AF84" i="2"/>
  <c r="AF93" i="2"/>
  <c r="AF91" i="2"/>
  <c r="AF89" i="2"/>
  <c r="AC8" i="4"/>
  <c r="AF92" i="2"/>
  <c r="AF88" i="2"/>
  <c r="AF87" i="2"/>
  <c r="AF90" i="2"/>
  <c r="AF85" i="2"/>
  <c r="AH9" i="2"/>
  <c r="AI8" i="2"/>
  <c r="AF9" i="4" s="1"/>
  <c r="AH7" i="2" l="1"/>
  <c r="AH94" i="2" s="1"/>
  <c r="AD8" i="4"/>
  <c r="AD39" i="4" s="1"/>
  <c r="AG88" i="2"/>
  <c r="AG85" i="2"/>
  <c r="AG86" i="2"/>
  <c r="AG94" i="2"/>
  <c r="AE14" i="8"/>
  <c r="AE15" i="8"/>
  <c r="AG93" i="2"/>
  <c r="AG87" i="2"/>
  <c r="AF7" i="8"/>
  <c r="AC35" i="4"/>
  <c r="AF10" i="4"/>
  <c r="AF11" i="4" s="1"/>
  <c r="AI10" i="8"/>
  <c r="AG84" i="2"/>
  <c r="AG89" i="2"/>
  <c r="AG90" i="2"/>
  <c r="AC84" i="4"/>
  <c r="AC22" i="4"/>
  <c r="AG91" i="2"/>
  <c r="AE65" i="4"/>
  <c r="AE69" i="4" s="1"/>
  <c r="AB74" i="4"/>
  <c r="AB76" i="4" s="1"/>
  <c r="AD65" i="4"/>
  <c r="AD69" i="4" s="1"/>
  <c r="AA49" i="4"/>
  <c r="Z49" i="4"/>
  <c r="Z27" i="4"/>
  <c r="Z42" i="4" s="1"/>
  <c r="Z44" i="4" s="1"/>
  <c r="Z56" i="4" s="1"/>
  <c r="Z60" i="4" s="1"/>
  <c r="AA27" i="4"/>
  <c r="AA42" i="4" s="1"/>
  <c r="AA44" i="4" s="1"/>
  <c r="AA56" i="4" s="1"/>
  <c r="AA60" i="4" s="1"/>
  <c r="Y78" i="4"/>
  <c r="Y83" i="4" s="1"/>
  <c r="Y84" i="4" s="1"/>
  <c r="AC39" i="4"/>
  <c r="AB40" i="4"/>
  <c r="AC33" i="4"/>
  <c r="AC31" i="4"/>
  <c r="AC37" i="4"/>
  <c r="AB23" i="4"/>
  <c r="AF96" i="2"/>
  <c r="AC72" i="4" s="1"/>
  <c r="AH84" i="2"/>
  <c r="AH89" i="2"/>
  <c r="AH87" i="2"/>
  <c r="AH86" i="2"/>
  <c r="AH10" i="2"/>
  <c r="AI11" i="2" s="1"/>
  <c r="AJ8" i="2"/>
  <c r="AG9" i="4" s="1"/>
  <c r="AI9" i="2"/>
  <c r="AI10" i="2" s="1"/>
  <c r="AH91" i="2" l="1"/>
  <c r="AD31" i="4"/>
  <c r="AH88" i="2"/>
  <c r="AH85" i="2"/>
  <c r="AD22" i="4"/>
  <c r="AD23" i="4" s="1"/>
  <c r="AD37" i="4"/>
  <c r="AH93" i="2"/>
  <c r="AH90" i="2"/>
  <c r="AD35" i="4"/>
  <c r="AG7" i="8"/>
  <c r="AG15" i="8" s="1"/>
  <c r="AH92" i="2"/>
  <c r="AD84" i="4"/>
  <c r="AD33" i="4"/>
  <c r="AE8" i="4"/>
  <c r="AE39" i="4" s="1"/>
  <c r="AF15" i="8"/>
  <c r="AF14" i="8"/>
  <c r="AG96" i="2"/>
  <c r="AD72" i="4" s="1"/>
  <c r="AG14" i="8"/>
  <c r="AG10" i="4"/>
  <c r="AG11" i="4" s="1"/>
  <c r="AJ10" i="8"/>
  <c r="AC74" i="4"/>
  <c r="AC76" i="4" s="1"/>
  <c r="AB49" i="4"/>
  <c r="AB27" i="4"/>
  <c r="AB42" i="4" s="1"/>
  <c r="AB44" i="4" s="1"/>
  <c r="AB56" i="4" s="1"/>
  <c r="AB60" i="4" s="1"/>
  <c r="Z78" i="4"/>
  <c r="Z83" i="4" s="1"/>
  <c r="Z84" i="4" s="1"/>
  <c r="AA78" i="4"/>
  <c r="AA83" i="4" s="1"/>
  <c r="AC40" i="4"/>
  <c r="AC23" i="4"/>
  <c r="AI7" i="2"/>
  <c r="AF12" i="4"/>
  <c r="AI9" i="8" s="1"/>
  <c r="AJ9" i="2"/>
  <c r="AJ10" i="2" s="1"/>
  <c r="AK11" i="2" s="1"/>
  <c r="AK8" i="2"/>
  <c r="AH9" i="4" s="1"/>
  <c r="AJ11" i="2"/>
  <c r="AD74" i="4" l="1"/>
  <c r="AD76" i="4" s="1"/>
  <c r="AH96" i="2"/>
  <c r="AE72" i="4" s="1"/>
  <c r="AD40" i="4"/>
  <c r="AE37" i="4"/>
  <c r="AE31" i="4"/>
  <c r="AE35" i="4"/>
  <c r="AE22" i="4"/>
  <c r="AE23" i="4" s="1"/>
  <c r="AH7" i="8"/>
  <c r="AH15" i="8" s="1"/>
  <c r="AE84" i="4"/>
  <c r="AE33" i="4"/>
  <c r="AH10" i="4"/>
  <c r="AH11" i="4" s="1"/>
  <c r="AK10" i="8"/>
  <c r="AH12" i="4"/>
  <c r="AK9" i="8" s="1"/>
  <c r="AF65" i="4"/>
  <c r="AF69" i="4" s="1"/>
  <c r="AG12" i="4"/>
  <c r="AJ9" i="8" s="1"/>
  <c r="AD49" i="4"/>
  <c r="AC49" i="4"/>
  <c r="AD27" i="4"/>
  <c r="AC27" i="4"/>
  <c r="AC42" i="4" s="1"/>
  <c r="AC44" i="4" s="1"/>
  <c r="AC56" i="4" s="1"/>
  <c r="AC60" i="4" s="1"/>
  <c r="AA84" i="4"/>
  <c r="AB78" i="4"/>
  <c r="AB83" i="4" s="1"/>
  <c r="AJ7" i="2"/>
  <c r="AJ87" i="2" s="1"/>
  <c r="AI87" i="2"/>
  <c r="AI85" i="2"/>
  <c r="AI93" i="2"/>
  <c r="AI86" i="2"/>
  <c r="AI90" i="2"/>
  <c r="AI94" i="2"/>
  <c r="AI89" i="2"/>
  <c r="AF8" i="4"/>
  <c r="AI92" i="2"/>
  <c r="AI88" i="2"/>
  <c r="AI91" i="2"/>
  <c r="AI84" i="2"/>
  <c r="AL8" i="2"/>
  <c r="AI9" i="4" s="1"/>
  <c r="AK9" i="2"/>
  <c r="AE74" i="4" l="1"/>
  <c r="AE76" i="4" s="1"/>
  <c r="AH14" i="8"/>
  <c r="AE40" i="4"/>
  <c r="AD42" i="4"/>
  <c r="AD44" i="4" s="1"/>
  <c r="AD56" i="4" s="1"/>
  <c r="AD60" i="4" s="1"/>
  <c r="AD78" i="4" s="1"/>
  <c r="AD83" i="4" s="1"/>
  <c r="AI10" i="4"/>
  <c r="AI11" i="4" s="1"/>
  <c r="AL10" i="8"/>
  <c r="AI7" i="8"/>
  <c r="AF35" i="4"/>
  <c r="AF84" i="4"/>
  <c r="AF22" i="4"/>
  <c r="AG65" i="4"/>
  <c r="AG69" i="4" s="1"/>
  <c r="AH65" i="4"/>
  <c r="AH69" i="4" s="1"/>
  <c r="AE49" i="4"/>
  <c r="AE27" i="4"/>
  <c r="AC78" i="4"/>
  <c r="AC83" i="4" s="1"/>
  <c r="AF39" i="4"/>
  <c r="AF31" i="4"/>
  <c r="AF37" i="4"/>
  <c r="AF33" i="4"/>
  <c r="AJ86" i="2"/>
  <c r="AJ85" i="2"/>
  <c r="AK7" i="2"/>
  <c r="AK90" i="2" s="1"/>
  <c r="AJ84" i="2"/>
  <c r="AJ90" i="2"/>
  <c r="AJ88" i="2"/>
  <c r="AJ92" i="2"/>
  <c r="AJ94" i="2"/>
  <c r="AJ93" i="2"/>
  <c r="AJ89" i="2"/>
  <c r="AG8" i="4"/>
  <c r="AJ91" i="2"/>
  <c r="AI96" i="2"/>
  <c r="AF72" i="4" s="1"/>
  <c r="AM8" i="2"/>
  <c r="AJ9" i="4" s="1"/>
  <c r="AL9" i="2"/>
  <c r="AK10" i="2"/>
  <c r="AL11" i="2" s="1"/>
  <c r="AF74" i="4" l="1"/>
  <c r="AF76" i="4" s="1"/>
  <c r="AE42" i="4"/>
  <c r="AE44" i="4" s="1"/>
  <c r="AE56" i="4" s="1"/>
  <c r="AE60" i="4" s="1"/>
  <c r="AE78" i="4" s="1"/>
  <c r="AE83" i="4" s="1"/>
  <c r="AJ7" i="8"/>
  <c r="AG35" i="4"/>
  <c r="AI14" i="8"/>
  <c r="AI15" i="8"/>
  <c r="AJ10" i="4"/>
  <c r="AJ11" i="4" s="1"/>
  <c r="AM10" i="8"/>
  <c r="AG84" i="4"/>
  <c r="AG22" i="4"/>
  <c r="AG39" i="4"/>
  <c r="AF40" i="4"/>
  <c r="AG31" i="4"/>
  <c r="AG37" i="4"/>
  <c r="AG33" i="4"/>
  <c r="AJ96" i="2"/>
  <c r="AG72" i="4" s="1"/>
  <c r="AF23" i="4"/>
  <c r="AK88" i="2"/>
  <c r="AK91" i="2"/>
  <c r="AK86" i="2"/>
  <c r="AK89" i="2"/>
  <c r="AK85" i="2"/>
  <c r="AK94" i="2"/>
  <c r="AH8" i="4"/>
  <c r="AK93" i="2"/>
  <c r="AK92" i="2"/>
  <c r="AK84" i="2"/>
  <c r="AK87" i="2"/>
  <c r="AL7" i="2"/>
  <c r="AI12" i="4"/>
  <c r="AL9" i="8" s="1"/>
  <c r="AN8" i="2"/>
  <c r="AK9" i="4" s="1"/>
  <c r="AM9" i="2"/>
  <c r="AL10" i="2"/>
  <c r="AM11" i="2" s="1"/>
  <c r="AK10" i="4" l="1"/>
  <c r="AK11" i="4" s="1"/>
  <c r="AN10" i="8"/>
  <c r="AK7" i="8"/>
  <c r="AH35" i="4"/>
  <c r="AJ15" i="8"/>
  <c r="AJ14" i="8"/>
  <c r="AH84" i="4"/>
  <c r="AH22" i="4"/>
  <c r="AI65" i="4"/>
  <c r="AI69" i="4" s="1"/>
  <c r="AJ12" i="4"/>
  <c r="AM9" i="8" s="1"/>
  <c r="AG74" i="4"/>
  <c r="AG76" i="4" s="1"/>
  <c r="AF49" i="4"/>
  <c r="AF27" i="4"/>
  <c r="AF42" i="4" s="1"/>
  <c r="AF44" i="4" s="1"/>
  <c r="AF56" i="4" s="1"/>
  <c r="AF60" i="4" s="1"/>
  <c r="AH39" i="4"/>
  <c r="AG40" i="4"/>
  <c r="AH31" i="4"/>
  <c r="AH37" i="4"/>
  <c r="AH33" i="4"/>
  <c r="AG23" i="4"/>
  <c r="AK96" i="2"/>
  <c r="AH72" i="4" s="1"/>
  <c r="AL88" i="2"/>
  <c r="AL86" i="2"/>
  <c r="AL94" i="2"/>
  <c r="AL92" i="2"/>
  <c r="AL91" i="2"/>
  <c r="AL85" i="2"/>
  <c r="AL93" i="2"/>
  <c r="AL89" i="2"/>
  <c r="AI8" i="4"/>
  <c r="AL84" i="2"/>
  <c r="AL87" i="2"/>
  <c r="AL90" i="2"/>
  <c r="AM7" i="2"/>
  <c r="AO8" i="2"/>
  <c r="AN9" i="2"/>
  <c r="AN10" i="2" s="1"/>
  <c r="AM10" i="2"/>
  <c r="AN11" i="2" s="1"/>
  <c r="AL7" i="8" l="1"/>
  <c r="AI35" i="4"/>
  <c r="AK15" i="8"/>
  <c r="AK14" i="8"/>
  <c r="AI84" i="4"/>
  <c r="AI22" i="4"/>
  <c r="AJ65" i="4"/>
  <c r="AJ69" i="4" s="1"/>
  <c r="AH74" i="4"/>
  <c r="AH76" i="4" s="1"/>
  <c r="AG49" i="4"/>
  <c r="AG27" i="4"/>
  <c r="AG42" i="4" s="1"/>
  <c r="AG44" i="4" s="1"/>
  <c r="AG56" i="4" s="1"/>
  <c r="AG60" i="4" s="1"/>
  <c r="AF78" i="4"/>
  <c r="AF83" i="4" s="1"/>
  <c r="AI39" i="4"/>
  <c r="AH23" i="4"/>
  <c r="AH40" i="4"/>
  <c r="AI37" i="4"/>
  <c r="AI33" i="4"/>
  <c r="AI31" i="4"/>
  <c r="AO11" i="2"/>
  <c r="AN7" i="2"/>
  <c r="AK12" i="4"/>
  <c r="AN9" i="8" s="1"/>
  <c r="AL96" i="2"/>
  <c r="AI72" i="4" s="1"/>
  <c r="AM91" i="2"/>
  <c r="AM89" i="2"/>
  <c r="AM88" i="2"/>
  <c r="AM86" i="2"/>
  <c r="AM94" i="2"/>
  <c r="AM85" i="2"/>
  <c r="AJ8" i="4"/>
  <c r="AM84" i="2"/>
  <c r="AM92" i="2"/>
  <c r="AM87" i="2"/>
  <c r="AM90" i="2"/>
  <c r="AM93" i="2"/>
  <c r="AO9" i="2"/>
  <c r="AO10" i="2" s="1"/>
  <c r="AL9" i="4"/>
  <c r="AM7" i="8" l="1"/>
  <c r="AJ35" i="4"/>
  <c r="AL10" i="4"/>
  <c r="AL11" i="4" s="1"/>
  <c r="AO10" i="8"/>
  <c r="AL15" i="8"/>
  <c r="AL14" i="8"/>
  <c r="AJ84" i="4"/>
  <c r="AJ22" i="4"/>
  <c r="AL12" i="4"/>
  <c r="AO9" i="8" s="1"/>
  <c r="AI74" i="4"/>
  <c r="AI76" i="4" s="1"/>
  <c r="AK65" i="4"/>
  <c r="AK69" i="4" s="1"/>
  <c r="AH49" i="4"/>
  <c r="AH27" i="4"/>
  <c r="AH42" i="4" s="1"/>
  <c r="AH44" i="4" s="1"/>
  <c r="AH56" i="4" s="1"/>
  <c r="AH60" i="4" s="1"/>
  <c r="AG78" i="4"/>
  <c r="AG83" i="4" s="1"/>
  <c r="AJ39" i="4"/>
  <c r="AI40" i="4"/>
  <c r="AJ33" i="4"/>
  <c r="AJ37" i="4"/>
  <c r="AJ31" i="4"/>
  <c r="AI23" i="4"/>
  <c r="AN86" i="2"/>
  <c r="AN94" i="2"/>
  <c r="AK8" i="4"/>
  <c r="AN92" i="2"/>
  <c r="AN85" i="2"/>
  <c r="AN89" i="2"/>
  <c r="AN84" i="2"/>
  <c r="AN90" i="2"/>
  <c r="AN93" i="2"/>
  <c r="AN91" i="2"/>
  <c r="AN87" i="2"/>
  <c r="AN88" i="2"/>
  <c r="AO7" i="2"/>
  <c r="AM96" i="2"/>
  <c r="AJ72" i="4" s="1"/>
  <c r="AN7" i="8" l="1"/>
  <c r="AK35" i="4"/>
  <c r="AM15" i="8"/>
  <c r="AM14" i="8"/>
  <c r="AK84" i="4"/>
  <c r="AK22" i="4"/>
  <c r="AJ74" i="4"/>
  <c r="AJ76" i="4" s="1"/>
  <c r="AL65" i="4"/>
  <c r="AL69" i="4" s="1"/>
  <c r="AI49" i="4"/>
  <c r="AI27" i="4"/>
  <c r="AI42" i="4" s="1"/>
  <c r="AI44" i="4" s="1"/>
  <c r="AI56" i="4" s="1"/>
  <c r="AI60" i="4" s="1"/>
  <c r="AH78" i="4"/>
  <c r="AH83" i="4" s="1"/>
  <c r="AK39" i="4"/>
  <c r="AJ23" i="4"/>
  <c r="AK33" i="4"/>
  <c r="AK31" i="4"/>
  <c r="AK37" i="4"/>
  <c r="AJ40" i="4"/>
  <c r="AN96" i="2"/>
  <c r="AK72" i="4" s="1"/>
  <c r="AO89" i="2"/>
  <c r="AO87" i="2"/>
  <c r="AO93" i="2"/>
  <c r="AO86" i="2"/>
  <c r="AL8" i="4"/>
  <c r="AO84" i="2"/>
  <c r="AO92" i="2"/>
  <c r="AO88" i="2"/>
  <c r="AO94" i="2"/>
  <c r="AO90" i="2"/>
  <c r="AO85" i="2"/>
  <c r="AO91" i="2"/>
  <c r="AO7" i="8" l="1"/>
  <c r="AL35" i="4"/>
  <c r="AN15" i="8"/>
  <c r="AN14" i="8"/>
  <c r="AL84" i="4"/>
  <c r="AL22" i="4"/>
  <c r="AK74" i="4"/>
  <c r="AK76" i="4" s="1"/>
  <c r="AJ49" i="4"/>
  <c r="AJ27" i="4"/>
  <c r="AJ42" i="4" s="1"/>
  <c r="AJ44" i="4" s="1"/>
  <c r="AJ56" i="4" s="1"/>
  <c r="AJ60" i="4" s="1"/>
  <c r="AI78" i="4"/>
  <c r="AI83" i="4" s="1"/>
  <c r="AL39" i="4"/>
  <c r="AK40" i="4"/>
  <c r="AL33" i="4"/>
  <c r="AL31" i="4"/>
  <c r="AL37" i="4"/>
  <c r="AK23" i="4"/>
  <c r="AO96" i="2"/>
  <c r="AL72" i="4" s="1"/>
  <c r="AO15" i="8" l="1"/>
  <c r="AO14" i="8"/>
  <c r="AL74" i="4"/>
  <c r="AL76" i="4" s="1"/>
  <c r="AK49" i="4"/>
  <c r="AK27" i="4"/>
  <c r="AK42" i="4" s="1"/>
  <c r="AK44" i="4" s="1"/>
  <c r="AK56" i="4" s="1"/>
  <c r="AK60" i="4" s="1"/>
  <c r="AJ78" i="4"/>
  <c r="AJ83" i="4" s="1"/>
  <c r="AL40" i="4"/>
  <c r="AL23" i="4"/>
  <c r="AL49" i="4" l="1"/>
  <c r="AL27" i="4"/>
  <c r="AL42" i="4" s="1"/>
  <c r="AL44" i="4" s="1"/>
  <c r="AL56" i="4" s="1"/>
  <c r="AL60" i="4" s="1"/>
  <c r="AK78" i="4"/>
  <c r="AK83" i="4" s="1"/>
  <c r="AL78" i="4" l="1"/>
  <c r="AL83" i="4" s="1"/>
  <c r="T46" i="1" l="1"/>
  <c r="U46" i="1"/>
  <c r="V46" i="1"/>
  <c r="S46" i="1"/>
  <c r="X44" i="1"/>
  <c r="K65" i="4" l="1"/>
  <c r="K69" i="4" s="1"/>
  <c r="K72" i="4"/>
  <c r="I72" i="4"/>
  <c r="I65" i="4"/>
  <c r="I69" i="4" s="1"/>
  <c r="J72" i="4"/>
  <c r="J65" i="4"/>
  <c r="J69" i="4" s="1"/>
  <c r="J74" i="4" l="1"/>
  <c r="J76" i="4" s="1"/>
  <c r="I74" i="4"/>
  <c r="I76" i="4" s="1"/>
  <c r="K74" i="4"/>
  <c r="K76" i="4" s="1"/>
  <c r="J40" i="4"/>
  <c r="J42" i="4" s="1"/>
  <c r="J44" i="4" s="1"/>
  <c r="J56" i="4" s="1"/>
  <c r="J60" i="4" s="1"/>
  <c r="K40" i="4"/>
  <c r="K42" i="4" s="1"/>
  <c r="K44" i="4" s="1"/>
  <c r="K56" i="4" s="1"/>
  <c r="K60" i="4" s="1"/>
  <c r="J78" i="4" l="1"/>
  <c r="J83" i="4" s="1"/>
  <c r="K78" i="4"/>
  <c r="K83" i="4" s="1"/>
  <c r="M84" i="4"/>
  <c r="N84" i="4" l="1"/>
  <c r="O84" i="4" l="1"/>
  <c r="P84" i="4" l="1"/>
  <c r="Q84" i="4" l="1"/>
  <c r="R84" i="4" l="1"/>
  <c r="I37" i="4"/>
  <c r="I40" i="4" s="1"/>
  <c r="I42" i="4" s="1"/>
  <c r="I44" i="4" s="1"/>
  <c r="I56" i="4" s="1"/>
  <c r="I60" i="4" s="1"/>
  <c r="L73" i="2"/>
  <c r="L78" i="2"/>
  <c r="I78" i="4" l="1"/>
  <c r="I83" i="4" s="1"/>
  <c r="I84" i="4" s="1"/>
  <c r="L14" i="8" s="1"/>
  <c r="J84" i="4"/>
  <c r="M14" i="8" l="1"/>
  <c r="K84" i="4"/>
  <c r="N14" i="8" l="1"/>
  <c r="L84" i="4"/>
  <c r="O14" i="8" s="1"/>
</calcChain>
</file>

<file path=xl/sharedStrings.xml><?xml version="1.0" encoding="utf-8"?>
<sst xmlns="http://schemas.openxmlformats.org/spreadsheetml/2006/main" count="704" uniqueCount="422">
  <si>
    <t>Nr. crt</t>
  </si>
  <si>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</si>
  <si>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</si>
  <si>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</si>
  <si>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</si>
  <si>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</si>
  <si>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</si>
  <si>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</si>
  <si>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</si>
  <si>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</si>
  <si>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</si>
  <si>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</si>
  <si>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</si>
  <si>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</si>
  <si>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</si>
  <si>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</si>
  <si>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</si>
  <si>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2.1</t>
  </si>
  <si>
    <t> TOTAL CAPITOL 2</t>
  </si>
  <si>
    <t>CAP. 4</t>
  </si>
  <si>
    <t>Cheltuieli pentru investiţia de bază</t>
  </si>
  <si>
    <t>4.1</t>
  </si>
  <si>
    <t>Construcţii şi instalaţii</t>
  </si>
  <si>
    <t>4.2</t>
  </si>
  <si>
    <t>4.3</t>
  </si>
  <si>
    <t>Active necorporale</t>
  </si>
  <si>
    <t>TOTAL CAPITOL 4</t>
  </si>
  <si>
    <t>TOTAL GENERAL</t>
  </si>
  <si>
    <t>Montaj utilaje, echipamente tehnologice şi funcţionale</t>
  </si>
  <si>
    <t>4.4</t>
  </si>
  <si>
    <t>4.5</t>
  </si>
  <si>
    <t>Utilaje, echipamente tehnologice şi funcţionale care nu necesită montaj</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</si>
  <si>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</si>
  <si>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</si>
  <si>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</si>
  <si>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</si>
  <si>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</si>
  <si>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</si>
  <si>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</si>
  <si>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</si>
  <si>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</si>
  <si>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</si>
  <si>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</si>
  <si>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</si>
  <si>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</si>
  <si>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</si>
  <si>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</si>
  <si>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</si>
  <si>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Contribuţia totală a solicitantului, din care :</t>
  </si>
  <si>
    <t>II.a.</t>
  </si>
  <si>
    <t xml:space="preserve">Contribuţia solicitantului la cheltuieli eligibile </t>
  </si>
  <si>
    <t>II.b.</t>
  </si>
  <si>
    <t>Contribuţia solicitantului la cheltuieli neeligibile, inclusiv TVA aferenta</t>
  </si>
  <si>
    <t>III</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</si>
  <si>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</si>
  <si>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</si>
  <si>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TOTAL ACTIVE IMOBILIZATE</t>
  </si>
  <si>
    <t>TOTAL ACTIVE CIRCULANTE</t>
  </si>
  <si>
    <t>A. ACTIVE IMOBILIZATE</t>
  </si>
  <si>
    <t>B.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</si>
  <si>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</si>
  <si>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</si>
  <si>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</si>
  <si>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</si>
  <si>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</si>
  <si>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</si>
  <si>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4. Fond comercial negativ</t>
  </si>
  <si>
    <t>J. CAPITAL SI REZERVE</t>
  </si>
  <si>
    <t>TOTAL CAPITALURI PROPRII</t>
  </si>
  <si>
    <t>CHECK</t>
  </si>
  <si>
    <t>Rezultatul reportat</t>
  </si>
  <si>
    <t>Rezultatul exercitiului financiar</t>
  </si>
  <si>
    <t>Rezultatul total acumulat</t>
  </si>
  <si>
    <t>Pentru a fi eligibil, solicitantul trebuie să nu se încadreze în categoria întreprinderilor în dificultate.</t>
  </si>
  <si>
    <t>O întreprindere este considerată a fi în dificultate dacă este îndeplinită cel puțin una dintre următoarele condiții*:</t>
  </si>
  <si>
    <t>1)</t>
  </si>
  <si>
    <t>Capital social subscris si varsat</t>
  </si>
  <si>
    <t>Prime de capital</t>
  </si>
  <si>
    <t>Rezultat: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</si>
  <si>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</si>
  <si>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</si>
  <si>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</si>
  <si>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</si>
  <si>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</si>
  <si>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</si>
  <si>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</si>
  <si>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</si>
  <si>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</si>
  <si>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</si>
  <si>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</si>
  <si>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</si>
  <si>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Active corporale si active necorporale</t>
  </si>
  <si>
    <t>Durata de utilizare (ani)</t>
  </si>
  <si>
    <t>[denumire activ corporal/necorporal]</t>
  </si>
  <si>
    <t>Valoare de inventar (lei)</t>
  </si>
  <si>
    <t>Durata medie de viata ani)</t>
  </si>
  <si>
    <t>PROIECTII FINANCIARE PROIECT</t>
  </si>
  <si>
    <t>VENITURI MONETARE DIN OPERAREA INFRASTRUCTURII FINANTATE PRIN PROIECT</t>
  </si>
  <si>
    <t>[indicati categoria de venituri]</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</si>
  <si>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</si>
  <si>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</si>
  <si>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</si>
  <si>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</si>
  <si>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</si>
  <si>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</si>
  <si>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</si>
  <si>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</si>
  <si>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</si>
  <si>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</si>
  <si>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</si>
  <si>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</si>
  <si>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Frecventa de inlocuire (ani)</t>
  </si>
  <si>
    <t>UM</t>
  </si>
  <si>
    <t>TOTAL CHELTUIELI CU INLOCUIRILE DE ECHIPAMENTE</t>
  </si>
  <si>
    <t>ELEMENTE DE VENITURI SI CHELTUIELI OPERATIONALE</t>
  </si>
  <si>
    <t>SOLICITANT</t>
  </si>
  <si>
    <t>DENUMIRE PROIECT</t>
  </si>
  <si>
    <t>CALCUL DURATA ECONOMICA DE VIATA A PROIECTULUI</t>
  </si>
  <si>
    <t>Anul 1 calendaristic</t>
  </si>
  <si>
    <t>Verificare</t>
  </si>
  <si>
    <t>PLANUL DE FINANTARE (lei cu TVA)</t>
  </si>
  <si>
    <t>Anul 2 calendaristic</t>
  </si>
  <si>
    <t>Anul 3 calendaristic</t>
  </si>
  <si>
    <t>Anul 4 calendaristic</t>
  </si>
  <si>
    <t>VENITURI OPERATIONALE</t>
  </si>
  <si>
    <t>Venituri operationale generate de implementarea proiectului</t>
  </si>
  <si>
    <t>TOTAL VENITURI OPERATIONALE</t>
  </si>
  <si>
    <t>CHELTUIELI OPERATIONALE</t>
  </si>
  <si>
    <t>CIFRA DE AFACERI NETA</t>
  </si>
  <si>
    <t>Alte venituri din exploatare</t>
  </si>
  <si>
    <t>Costuri materiale generate de implementarea proiectului</t>
  </si>
  <si>
    <t>Cheltuieli de personal generate de implementarea proiectului</t>
  </si>
  <si>
    <t>Cheltuieli cu serviciile prestate de terti generate de implementarea proiectului</t>
  </si>
  <si>
    <t>Alte cheltuieli de exploatare generate de implementarea proiectului</t>
  </si>
  <si>
    <t>Cheltuieli cu amortizarea activelor detinute de Solicitant la data depunerii aplicatiei de finantare</t>
  </si>
  <si>
    <t>Cheltuieli cu amortizarea activelor care fac obiectul finantarii</t>
  </si>
  <si>
    <t>TOTAL CHELTUIELI OPERATIONALE</t>
  </si>
  <si>
    <t>PROFITUL OPERATIONAL INAINTE DE DOBANZI, IMPOZITE SI AMORTIZARE (EBITDA)</t>
  </si>
  <si>
    <t>PROFITUL OPERATIONAL INAINTE DE DOBANZI SI IMPOZITARE (EBIT)</t>
  </si>
  <si>
    <t>Amortizarea anuala (lei/an)</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</si>
  <si>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</si>
  <si>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</si>
  <si>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</si>
  <si>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</si>
  <si>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</si>
  <si>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</si>
  <si>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</si>
  <si>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</si>
  <si>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</si>
  <si>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</si>
  <si>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</si>
  <si>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</si>
  <si>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Achizitia de active corporale/necorporale (inclusiv reinvestitiile)</t>
  </si>
  <si>
    <t>FLUX DE NUMERAR NET INVESTITIONAL</t>
  </si>
  <si>
    <t>FLUX BRUT INAINTE DE PLATI PENTRU IMPOZIT PE VENIT SI AJUSTARE TVA</t>
  </si>
  <si>
    <t>Plati/rambursari de TVA</t>
  </si>
  <si>
    <t>Impozit pe venit</t>
  </si>
  <si>
    <t>FLUX DE NUMERAR NET AL PERIOADEI</t>
  </si>
  <si>
    <t>FLUX DE NUMERAR NET CUMULAT</t>
  </si>
  <si>
    <t>numar</t>
  </si>
  <si>
    <t>%</t>
  </si>
  <si>
    <t>Venituri din subventii de exploatare (aferente ajutorului de minimis acordat pentru acoperirea cheltuielilor cu serviciile din bugetul proiectului)</t>
  </si>
  <si>
    <t>Venituri din subventii pentru investitii (aferente ajutorului de minimis acordat pentru acoperirea cheltuielilor cu achizitia de active corporale si necorporale si realizarea lucrarilor de constructii din bugetul proiectului)</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</si>
  <si>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</si>
  <si>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</si>
  <si>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</si>
  <si>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</si>
  <si>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</si>
  <si>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</si>
  <si>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</si>
  <si>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</si>
  <si>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</si>
  <si>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Foaia de calcul "1-Inputuri"</t>
  </si>
  <si>
    <t>Celula E26</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</si>
  <si>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</si>
  <si>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</si>
  <si>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</si>
  <si>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</si>
  <si>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</si>
  <si>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</si>
  <si>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</si>
  <si>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</si>
  <si>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monetare generate de operarea infrastructurii finantate prin proiect</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</si>
  <si>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</si>
  <si>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</si>
  <si>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</si>
  <si>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</si>
  <si>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</si>
  <si>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</si>
  <si>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</si>
  <si>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</si>
  <si>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</si>
  <si>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Valoarea totala a cheltuielilor de investitie, valoarea cheltuielilor eligibile si neeligibile, valoarea ajutorului de minimis si contributia proprie vor fi corelate cu valorile prevazute in Cererea de finantare.</t>
  </si>
  <si>
    <t>Pentru veniturile si cheltuielile generate de implementarea proiectului a fost prevazuta preluarea automata a valorile din foaia de calcul "1-Inputuri". Solicitantul va insera valori pentru proiectiile financiare aferente activitatii desfasurate inainte de implementarea proiectului. Recomandarea este de a se mentine valorile inregistrate in anul de referinta, insa modificari in sensul cresterii/scaderii valorilor din contul de profit si pierdere din anul de referinta sunt acceptate cu o justificare detaliata a factorilor in baza carora se estimeaza modificarea semnificativa a activitatii curente (altii decat implementarea proiectului care face obiectul finantarii).</t>
  </si>
  <si>
    <t>- Foaia de calcul "1-Inputuri" in care Solicitantul va introduce informatii si valori cu privire la situatia financiara la momentul depunerii aplicatiei de finantare, precum si proiectiile financiare incrementale, generate de implementarea proiectului;</t>
  </si>
  <si>
    <t xml:space="preserve">- Macheta financiara este securizata, astfel ca Solicitantul poate introduce valori doar in celulele predefinite, marcate cu culoarea galbena </t>
  </si>
  <si>
    <t xml:space="preserve">CHELTUIELI CU INLOCUIREA ACTIVELOR CU DURATA SCURTA DE VIATA </t>
  </si>
  <si>
    <t>CALCULUL SUSTENABILITATII FINANCIARE A MICROINTREPRINDERII</t>
  </si>
  <si>
    <t>PROIECTIE CIFRA DE AFACERE SI PROFIT OPERATIONAL LA NIVEL DE MICROINTREPRINDERE</t>
  </si>
  <si>
    <t>SITUATII FINANCIARE INCHEIATE DE SOCIETATI INFIINTATE IN BAZA LEGII NR. 31/1990</t>
  </si>
  <si>
    <t>N = anul anterior depunerii cererii de finantare</t>
  </si>
  <si>
    <t>BILANT (cod 10)</t>
  </si>
  <si>
    <t>N-1</t>
  </si>
  <si>
    <t>N</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</si>
  <si>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</si>
  <si>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</si>
  <si>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</si>
  <si>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</si>
  <si>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</si>
  <si>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</si>
  <si>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</si>
  <si>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</si>
  <si>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</si>
  <si>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</si>
  <si>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</si>
  <si>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</si>
  <si>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</si>
  <si>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</si>
  <si>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</si>
  <si>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</si>
  <si>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</si>
  <si>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</si>
  <si>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</si>
  <si>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</si>
  <si>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</si>
  <si>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</si>
  <si>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</si>
  <si>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</si>
  <si>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</si>
  <si>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</si>
  <si>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</si>
  <si>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</si>
  <si>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</si>
  <si>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</si>
  <si>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</si>
  <si>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</si>
  <si>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</si>
  <si>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</si>
  <si>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</si>
  <si>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</si>
  <si>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</si>
  <si>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</si>
  <si>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</si>
  <si>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</si>
  <si>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</si>
  <si>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</si>
  <si>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</si>
  <si>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</si>
  <si>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</si>
  <si>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</si>
  <si>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</si>
  <si>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</si>
  <si>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</si>
  <si>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</si>
  <si>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</si>
  <si>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</si>
  <si>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</si>
  <si>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</si>
  <si>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</si>
  <si>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</si>
  <si>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</si>
  <si>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</si>
  <si>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</si>
  <si>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</si>
  <si>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</si>
  <si>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</si>
  <si>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</si>
  <si>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</si>
  <si>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</si>
  <si>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</si>
  <si>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</si>
  <si>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</si>
  <si>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</si>
  <si>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</si>
  <si>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</si>
  <si>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</si>
  <si>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</si>
  <si>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</si>
  <si>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</si>
  <si>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</si>
  <si>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</si>
  <si>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Repartizarea profitului</t>
  </si>
  <si>
    <t xml:space="preserve">Patrimoniul public </t>
  </si>
  <si>
    <t>Patrimoniu privat</t>
  </si>
  <si>
    <t xml:space="preserve">CAPITALURI - TOTAL </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</si>
  <si>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</si>
  <si>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</si>
  <si>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</si>
  <si>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</si>
  <si>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</si>
  <si>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</si>
  <si>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</si>
  <si>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</si>
  <si>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</si>
  <si>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</si>
  <si>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</si>
  <si>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</si>
  <si>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</si>
  <si>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</si>
  <si>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</si>
  <si>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Alte cheltuieli materiale</t>
  </si>
  <si>
    <t>8. b) Alte cheltuieli externe (cu energie şi apă)</t>
  </si>
  <si>
    <t>8. c) Cheltuieli privind mărfurile</t>
  </si>
  <si>
    <t>Reduceri comerciale primite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</si>
  <si>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</si>
  <si>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</si>
  <si>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</si>
  <si>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</si>
  <si>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</si>
  <si>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</si>
  <si>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</si>
  <si>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</si>
  <si>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</si>
  <si>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</si>
  <si>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</si>
  <si>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</si>
  <si>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</si>
  <si>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</si>
  <si>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</si>
  <si>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</si>
  <si>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</si>
  <si>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</si>
  <si>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</si>
  <si>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CHELTUIELI DE EXPLOATARE - TOTAL</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</si>
  <si>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</si>
  <si>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</si>
  <si>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</si>
  <si>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</si>
  <si>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</si>
  <si>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</si>
  <si>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</si>
  <si>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VENITURI FINANCIARE - TOTAL</t>
  </si>
  <si>
    <t>16. Ajustări de valoare privind imobilizările financiare şi investiţiile financiare deţinute ca active circulante</t>
  </si>
  <si>
    <t>17. Cheltuieli privind dobânzile</t>
  </si>
  <si>
    <t>18. Alte cheltuieli financiare</t>
  </si>
  <si>
    <t>CHELTUIELI FINANCIARE - TOTAL</t>
  </si>
  <si>
    <t>PROFITUL SAU PIERDEREA FINANCIARA</t>
  </si>
  <si>
    <t>VENITURI TOTALE</t>
  </si>
  <si>
    <t>CHELTUIELI TOTALE</t>
  </si>
  <si>
    <t>19. PROFITUL SAU PIERDEREA BRUT(Ă)</t>
  </si>
  <si>
    <t>20. Impozitul pe profit</t>
  </si>
  <si>
    <t>21. Impozitul specific unor activități</t>
  </si>
  <si>
    <t>22. Alte impozite neprezentate la elementele de mai sus</t>
  </si>
  <si>
    <t>22. PROFITUL SAU PIERDEREA NET(Ă) A EXERCIŢIULUI FINANCIAR</t>
  </si>
  <si>
    <t>PROGRAMUL REGIONAL NORD-VEST 2021-2027</t>
  </si>
  <si>
    <t>Alte elemente de capitaluri proprii</t>
  </si>
  <si>
    <t xml:space="preserve">Rezerve </t>
  </si>
  <si>
    <t>CHELTUIELI DIRECTE ELIGIBILE</t>
  </si>
  <si>
    <t>Cheltuieli pentru asigurarea utilitatilor necesare obiectivului de investitii</t>
  </si>
  <si>
    <t>Dotări, din care:</t>
  </si>
  <si>
    <t>Utilaje, echipamente tehnologice şi funcţionale care necesită montaj</t>
  </si>
  <si>
    <t>4.5.1</t>
  </si>
  <si>
    <t>TOTAL CHELTUIELI ELIGIBILE DIRECTE</t>
  </si>
  <si>
    <t>CHELTUIELI INDIRECTE ELIGIBILE</t>
  </si>
  <si>
    <t>Cheltuieli indirecte</t>
  </si>
  <si>
    <t>TOTAL CHELTUIELI ELIGIBILE INDIRECTE</t>
  </si>
  <si>
    <t>Ajutor de minimis solicitat</t>
  </si>
  <si>
    <t>Istoric</t>
  </si>
  <si>
    <t xml:space="preserve">Venituri operationale realizate in prezent </t>
  </si>
  <si>
    <t>Costuri materiale inregistrate in prezent</t>
  </si>
  <si>
    <t xml:space="preserve">Cheltuieli de personal inregistrate in prezent </t>
  </si>
  <si>
    <t xml:space="preserve">Cheltuieli cu serviciile prestate de terti inregistrate in prezent </t>
  </si>
  <si>
    <t xml:space="preserve">Alte cheltuieli de exploatare inregistrate in prezent </t>
  </si>
  <si>
    <t>PRODUCTIVITATEA MUNCII</t>
  </si>
  <si>
    <t>lei/angajat</t>
  </si>
  <si>
    <t>NUMAR PERSONAL</t>
  </si>
  <si>
    <t>nr/an</t>
  </si>
  <si>
    <t>COTA DE TVA</t>
  </si>
  <si>
    <t>EBITDA</t>
  </si>
  <si>
    <t>Subventii pentru investitii si subventii de exploatare</t>
  </si>
  <si>
    <t>TVA aferent achizitiilor</t>
  </si>
  <si>
    <t>TVA aferent vanzarilor</t>
  </si>
  <si>
    <t>TVA aferent achizitiilor din proiect</t>
  </si>
  <si>
    <t>INDICATORI</t>
  </si>
  <si>
    <t>Unitate de masura</t>
  </si>
  <si>
    <t xml:space="preserve">Rata solvabilitatii generale </t>
  </si>
  <si>
    <t xml:space="preserve">Rata rentabilitatii financiare </t>
  </si>
  <si>
    <t xml:space="preserve">Fluxul de numerar net cumulat </t>
  </si>
  <si>
    <t>Cresterea productivitatii muncii</t>
  </si>
  <si>
    <t>Procentul contributiei Solicitantului la cheltuielile eligibile</t>
  </si>
  <si>
    <t>Raportul dintre cuantumul finantarii nerambursabile solicitate si cifra de afaceri inregistrata in anul fiscal anterior depunerii cererii de finantare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</si>
  <si>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</si>
  <si>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</si>
  <si>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Foaia de calcul "6-Indicatori financiari" care prezinta intr-o maniera sintetica principalele rezultate financiare care fac obiectul punctarii in grila de evaluare tehnico-financiara;</t>
  </si>
  <si>
    <t xml:space="preserve">- Foaia de calcul "5-Analiza financiara" care prevede proiectia veniturilor si cheltuielilor microintreprinderii si a fluxului de numerar. </t>
  </si>
  <si>
    <t>Se va completa celula E26 cu data estimata pentru semnarea contractului de finantare. Data introdusa in celula trebuie sa fie in formatul dd.mm.yyyy. In functie de data prevazuta in celula E26 sunt calculati anii calendaristici de la randul 8.</t>
  </si>
  <si>
    <t>Celula E27</t>
  </si>
  <si>
    <t>Se va completa celula E27 cu numarul de luni estimat pentru realizarea activitatilor dupa data semnarii contractului de finantare. In functie de durata prevazuta in celula E27 sunt stabilite perioadele de implementare si operare de la randul 11.</t>
  </si>
  <si>
    <t>Celulele E37...E47</t>
  </si>
  <si>
    <t>Randurile 52…57</t>
  </si>
  <si>
    <t>Randurile 59…76</t>
  </si>
  <si>
    <t>Randurile 81…96</t>
  </si>
  <si>
    <t>Foaia de calcul ”4-Buget cerere"</t>
  </si>
  <si>
    <t>Proiectie venituri si cheltuieli ale microintreprinderii si proiectia fluxului de numerar</t>
  </si>
  <si>
    <t>Foaia de calcul ”5-Analiza financiara"</t>
  </si>
  <si>
    <t>Investiții productive pentru microîntreprinderile din regiunea de dezvoltare Nord-Vest</t>
  </si>
  <si>
    <t>Apel de proiecte nr. PRNV/2023/131.A/1</t>
  </si>
  <si>
    <t>Macheta financiara include 6 foi de calcul, plus prezenta foaie de calcul cu instructiuni:</t>
  </si>
  <si>
    <t>Numar de personal</t>
  </si>
  <si>
    <t>Salariul mediu brut anual</t>
  </si>
  <si>
    <t>lei/salariat/an</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</si>
  <si>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</si>
  <si>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</si>
  <si>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</si>
  <si>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</si>
  <si>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</si>
  <si>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</si>
  <si>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Foaia de calcul "3-Intreprinderi in dificultate" care identifică pe baza datelor introduse în foaia de calcul "2-Bilant_Solicitant", dacă Solicitantul este întreprindere în dificultate</t>
  </si>
  <si>
    <t>5.1.</t>
  </si>
  <si>
    <t>Lucrări de construcţii şi instalaţii aferente organizării de şantier</t>
  </si>
  <si>
    <t>CAP. 5</t>
  </si>
  <si>
    <t>Alte cheltuieli</t>
  </si>
  <si>
    <t>5.3.</t>
  </si>
  <si>
    <t>Cheltuieli diverse și neprevăzute</t>
  </si>
  <si>
    <t> TOTAL CAPITOL 5</t>
  </si>
  <si>
    <t>CAP. 6</t>
  </si>
  <si>
    <t>Cheltuieli pentru probe tehnologice si teste</t>
  </si>
  <si>
    <t>Pregatirea personalului de exploatare</t>
  </si>
  <si>
    <t>Probe tehnologice si teste</t>
  </si>
  <si>
    <t>6.1.</t>
  </si>
  <si>
    <t>6.2.</t>
  </si>
  <si>
    <t> TOTAL CAPITOL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</si>
</sst>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0"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i/>
      <sz val="10"/>
      <color theme="1"/>
      <name val="Calibri"/>
      <family val="2"/>
      <scheme val="minor"/>
    </font>
    <font>
      <b/>
      <u/>
      <sz val="11"/>
      <color theme="1"/>
      <name val="Arial Narrow"/>
      <family val="2"/>
    </font>
    <font>
      <b/>
      <sz val="12"/>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
      <b/>
      <sz val="14"/>
      <name val="Arial Narrow"/>
      <family val="2"/>
    </font>
    <font>
      <b/>
      <sz val="14"/>
      <color theme="1"/>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auto="1"/>
      </left>
      <right style="hair">
        <color auto="1"/>
      </right>
      <top/>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bottom style="hair">
        <color auto="1"/>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0" fontId="1" fillId="0" borderId="0"/>
  </cellStyleXfs>
  <cellXfs count="379">
    <xf numFmtId="0" fontId="0" fillId="0" borderId="0" xfId="0"/>
    <xf numFmtId="4" fontId="4" fillId="3" borderId="1" xfId="2" applyNumberFormat="1" applyFont="1" applyFill="1" applyBorder="1" applyAlignment="1" applyProtection="1">
      <alignment horizontal="right" vertical="center"/>
      <protection locked="0"/>
    </xf>
    <xf numFmtId="4" fontId="4" fillId="2" borderId="0" xfId="2" applyNumberFormat="1" applyFont="1" applyFill="1" applyAlignment="1" applyProtection="1">
      <alignment horizontal="right" vertical="center"/>
      <protection locked="0"/>
    </xf>
    <xf numFmtId="0" fontId="5" fillId="0" borderId="26" xfId="2" applyFont="1" applyBorder="1" applyAlignment="1" applyProtection="1">
      <alignment horizontal="right" vertical="center" wrapText="1"/>
      <protection locked="0"/>
    </xf>
    <xf numFmtId="49" fontId="21" fillId="2" borderId="0" xfId="1" applyNumberFormat="1" applyFont="1" applyFill="1" applyBorder="1" applyAlignment="1" applyProtection="1">
      <alignment horizontal="left" indent="1"/>
      <protection locked="0"/>
    </xf>
    <xf numFmtId="49" fontId="12" fillId="3" borderId="37" xfId="1" applyNumberFormat="1" applyFont="1" applyFill="1" applyBorder="1" applyAlignment="1" applyProtection="1">
      <alignment horizontal="left" indent="1"/>
      <protection locked="0"/>
    </xf>
    <xf numFmtId="49" fontId="12" fillId="3" borderId="41"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2" borderId="0" xfId="0" applyFont="1" applyFill="1" applyAlignment="1" applyProtection="1">
      <alignment horizontal="center" vertical="center"/>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5" fillId="2" borderId="0" xfId="0" applyFont="1" applyFill="1" applyProtection="1">
      <protection locked="0"/>
    </xf>
    <xf numFmtId="0" fontId="15"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1" xfId="0" applyFont="1" applyFill="1" applyBorder="1" applyAlignment="1" applyProtection="1">
      <alignment vertical="center"/>
      <protection locked="0"/>
    </xf>
    <xf numFmtId="0" fontId="5" fillId="2" borderId="1" xfId="0" applyFont="1" applyFill="1" applyBorder="1" applyProtection="1">
      <protection locked="0"/>
    </xf>
    <xf numFmtId="14" fontId="5" fillId="3" borderId="36"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vertical="center" wrapText="1"/>
      <protection locked="0"/>
    </xf>
    <xf numFmtId="1" fontId="5" fillId="3" borderId="36" xfId="0" applyNumberFormat="1" applyFont="1" applyFill="1" applyBorder="1" applyAlignment="1" applyProtection="1">
      <alignment horizontal="center" vertical="center"/>
      <protection locked="0"/>
    </xf>
    <xf numFmtId="0" fontId="20" fillId="9" borderId="0" xfId="0" applyFont="1" applyFill="1" applyProtection="1">
      <protection locked="0"/>
    </xf>
    <xf numFmtId="0" fontId="20" fillId="9" borderId="0" xfId="0" applyFont="1" applyFill="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10" fillId="2" borderId="40" xfId="0" applyFont="1" applyFill="1" applyBorder="1" applyAlignment="1" applyProtection="1">
      <alignment vertical="center" wrapText="1"/>
      <protection locked="0"/>
    </xf>
    <xf numFmtId="0" fontId="9" fillId="2" borderId="40" xfId="0" applyFont="1" applyFill="1" applyBorder="1" applyAlignment="1" applyProtection="1">
      <alignment vertical="center" wrapText="1"/>
      <protection locked="0"/>
    </xf>
    <xf numFmtId="0" fontId="12" fillId="2" borderId="1" xfId="0" applyFont="1" applyFill="1" applyBorder="1" applyAlignment="1" applyProtection="1">
      <alignment horizontal="center" vertical="center" wrapText="1"/>
      <protection locked="0"/>
    </xf>
    <xf numFmtId="0" fontId="5" fillId="2" borderId="0" xfId="0" applyFont="1" applyFill="1" applyAlignment="1" applyProtection="1">
      <alignment horizontal="center" vertical="center" wrapText="1"/>
      <protection locked="0"/>
    </xf>
    <xf numFmtId="0" fontId="3" fillId="2" borderId="1" xfId="0" applyFont="1" applyFill="1" applyBorder="1" applyAlignment="1" applyProtection="1">
      <alignment vertical="center" wrapText="1"/>
      <protection locked="0"/>
    </xf>
    <xf numFmtId="0" fontId="3" fillId="2" borderId="1" xfId="0" applyFont="1" applyFill="1" applyBorder="1" applyAlignment="1" applyProtection="1">
      <alignment horizontal="center" vertical="center" wrapText="1"/>
      <protection locked="0"/>
    </xf>
    <xf numFmtId="1" fontId="3" fillId="3" borderId="38" xfId="0" applyNumberFormat="1" applyFont="1" applyFill="1" applyBorder="1" applyAlignment="1" applyProtection="1">
      <alignment horizontal="center" vertical="center"/>
      <protection locked="0"/>
    </xf>
    <xf numFmtId="3" fontId="3" fillId="3" borderId="38" xfId="0" applyNumberFormat="1" applyFont="1" applyFill="1" applyBorder="1" applyAlignment="1" applyProtection="1">
      <alignment horizontal="center" vertical="center"/>
      <protection locked="0"/>
    </xf>
    <xf numFmtId="1" fontId="3" fillId="3" borderId="36" xfId="0" applyNumberFormat="1"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3" fontId="3" fillId="3" borderId="43"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wrapText="1"/>
      <protection locked="0"/>
    </xf>
    <xf numFmtId="9" fontId="3" fillId="2" borderId="0" xfId="1" applyFont="1" applyFill="1" applyProtection="1">
      <protection locked="0"/>
    </xf>
    <xf numFmtId="0" fontId="12" fillId="3" borderId="36" xfId="0" applyFont="1" applyFill="1" applyBorder="1" applyAlignment="1" applyProtection="1">
      <alignment vertical="center" wrapText="1"/>
      <protection locked="0"/>
    </xf>
    <xf numFmtId="0" fontId="3" fillId="2" borderId="36"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3" fillId="2" borderId="36" xfId="0" applyFont="1" applyFill="1" applyBorder="1" applyAlignment="1" applyProtection="1">
      <alignment vertical="center" wrapText="1"/>
      <protection locked="0"/>
    </xf>
    <xf numFmtId="0" fontId="3" fillId="2" borderId="0" xfId="0" applyFont="1" applyFill="1" applyAlignment="1" applyProtection="1">
      <alignment horizontal="center" vertical="center" wrapText="1"/>
      <protection locked="0"/>
    </xf>
    <xf numFmtId="3" fontId="3" fillId="3" borderId="37" xfId="0" applyNumberFormat="1"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3" fillId="6" borderId="0" xfId="0" applyFont="1" applyFill="1" applyAlignment="1" applyProtection="1">
      <alignment horizontal="center" vertical="center"/>
      <protection locked="0"/>
    </xf>
    <xf numFmtId="4" fontId="8" fillId="5" borderId="1" xfId="2" applyNumberFormat="1" applyFont="1" applyFill="1" applyBorder="1" applyAlignment="1" applyProtection="1">
      <alignment horizontal="center" vertical="center" wrapText="1"/>
      <protection locked="0"/>
    </xf>
    <xf numFmtId="49" fontId="2" fillId="2" borderId="18" xfId="2" applyNumberFormat="1" applyFont="1" applyFill="1" applyBorder="1" applyAlignment="1" applyProtection="1">
      <alignment vertical="center"/>
      <protection locked="0"/>
    </xf>
    <xf numFmtId="49" fontId="4" fillId="2" borderId="18" xfId="2" applyNumberFormat="1" applyFont="1" applyFill="1" applyBorder="1" applyAlignment="1" applyProtection="1">
      <alignment vertical="center"/>
      <protection locked="0"/>
    </xf>
    <xf numFmtId="0" fontId="4" fillId="2" borderId="1" xfId="2" applyFont="1" applyFill="1" applyBorder="1" applyAlignment="1" applyProtection="1">
      <alignment vertical="center" wrapText="1"/>
      <protection locked="0"/>
    </xf>
    <xf numFmtId="0" fontId="2" fillId="2" borderId="1" xfId="2" applyFont="1" applyFill="1" applyBorder="1" applyAlignment="1" applyProtection="1">
      <alignment horizontal="right" vertical="center" wrapText="1"/>
      <protection locked="0"/>
    </xf>
    <xf numFmtId="49" fontId="4" fillId="2" borderId="18" xfId="2" applyNumberFormat="1" applyFont="1" applyFill="1" applyBorder="1" applyAlignment="1" applyProtection="1">
      <alignment horizontal="right" vertical="center"/>
      <protection locked="0"/>
    </xf>
    <xf numFmtId="0" fontId="4" fillId="2" borderId="1" xfId="0" applyFont="1" applyFill="1" applyBorder="1" applyAlignment="1" applyProtection="1">
      <alignment vertical="center" wrapText="1"/>
      <protection locked="0"/>
    </xf>
    <xf numFmtId="0" fontId="11" fillId="2" borderId="1" xfId="2" applyFont="1" applyFill="1" applyBorder="1" applyAlignment="1" applyProtection="1">
      <alignment vertical="center" wrapText="1"/>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0" fontId="14" fillId="2" borderId="18" xfId="0" applyFont="1" applyFill="1" applyBorder="1" applyAlignment="1" applyProtection="1">
      <alignment horizontal="center" vertical="center" wrapText="1"/>
      <protection locked="0"/>
    </xf>
    <xf numFmtId="0" fontId="14" fillId="2" borderId="1" xfId="0" applyFont="1" applyFill="1" applyBorder="1" applyAlignment="1" applyProtection="1">
      <alignment horizontal="center" vertical="center" wrapText="1"/>
      <protection locked="0"/>
    </xf>
    <xf numFmtId="0" fontId="14" fillId="2" borderId="19" xfId="0" applyFont="1" applyFill="1" applyBorder="1" applyAlignment="1" applyProtection="1">
      <alignment horizontal="center" vertical="center" wrapText="1"/>
      <protection locked="0"/>
    </xf>
    <xf numFmtId="4" fontId="3" fillId="3" borderId="18" xfId="0" applyNumberFormat="1" applyFont="1" applyFill="1" applyBorder="1" applyAlignment="1" applyProtection="1">
      <alignment vertical="center"/>
      <protection locked="0"/>
    </xf>
    <xf numFmtId="4" fontId="3" fillId="3" borderId="1" xfId="0" applyNumberFormat="1" applyFont="1" applyFill="1" applyBorder="1" applyAlignment="1" applyProtection="1">
      <alignment vertical="center"/>
      <protection locked="0"/>
    </xf>
    <xf numFmtId="0" fontId="12" fillId="2" borderId="0" xfId="0" applyFont="1" applyFill="1" applyProtection="1">
      <protection locked="0"/>
    </xf>
    <xf numFmtId="49" fontId="6" fillId="2" borderId="0" xfId="2" applyNumberFormat="1" applyFont="1" applyFill="1" applyAlignment="1" applyProtection="1">
      <alignment horizontal="right" vertical="center"/>
      <protection locked="0"/>
    </xf>
    <xf numFmtId="0" fontId="23" fillId="2" borderId="0" xfId="2" applyFont="1" applyFill="1" applyAlignment="1" applyProtection="1">
      <alignment horizontal="center" vertical="center" wrapText="1"/>
      <protection locked="0"/>
    </xf>
    <xf numFmtId="4" fontId="23"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0" fontId="4" fillId="2" borderId="0" xfId="2" applyFont="1" applyFill="1" applyAlignment="1" applyProtection="1">
      <alignment horizontal="right" vertical="center" wrapText="1"/>
      <protection locked="0"/>
    </xf>
    <xf numFmtId="4" fontId="2" fillId="2" borderId="0" xfId="2" quotePrefix="1"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0" fontId="3" fillId="2" borderId="0" xfId="0" applyFont="1" applyFill="1" applyAlignment="1" applyProtection="1">
      <alignment vertical="center"/>
      <protection locked="0"/>
    </xf>
    <xf numFmtId="0" fontId="5" fillId="0" borderId="25" xfId="2" applyFont="1" applyBorder="1" applyAlignment="1" applyProtection="1">
      <alignment vertical="center" wrapText="1"/>
      <protection locked="0"/>
    </xf>
    <xf numFmtId="0" fontId="5" fillId="0" borderId="14" xfId="2" applyFont="1" applyBorder="1" applyAlignment="1" applyProtection="1">
      <alignment horizontal="center" vertical="center" wrapText="1"/>
      <protection locked="0"/>
    </xf>
    <xf numFmtId="0" fontId="3" fillId="4" borderId="0" xfId="0" applyFont="1" applyFill="1" applyAlignment="1" applyProtection="1">
      <alignment vertical="center"/>
      <protection locked="0"/>
    </xf>
    <xf numFmtId="0" fontId="3" fillId="0" borderId="18" xfId="2" applyFont="1" applyBorder="1" applyAlignment="1" applyProtection="1">
      <alignment horizontal="center" vertical="center" wrapText="1"/>
      <protection locked="0"/>
    </xf>
    <xf numFmtId="0" fontId="5" fillId="0" borderId="1" xfId="2" applyFont="1" applyBorder="1" applyAlignment="1" applyProtection="1">
      <alignment vertical="center" wrapText="1"/>
      <protection locked="0"/>
    </xf>
    <xf numFmtId="0" fontId="3" fillId="0" borderId="1" xfId="2" applyFont="1" applyBorder="1" applyAlignment="1" applyProtection="1">
      <alignment vertical="center" wrapText="1"/>
      <protection locked="0"/>
    </xf>
    <xf numFmtId="4" fontId="3" fillId="3" borderId="19" xfId="2" applyNumberFormat="1" applyFont="1" applyFill="1" applyBorder="1" applyAlignment="1" applyProtection="1">
      <alignment horizontal="right" vertical="center"/>
      <protection locked="0"/>
    </xf>
    <xf numFmtId="0" fontId="3" fillId="0" borderId="27" xfId="2" applyFont="1" applyBorder="1" applyAlignment="1" applyProtection="1">
      <alignment horizontal="center" vertical="center" wrapText="1"/>
      <protection locked="0"/>
    </xf>
    <xf numFmtId="0" fontId="5" fillId="0" borderId="20"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9" fontId="15" fillId="2" borderId="36" xfId="1" applyFont="1" applyFill="1" applyBorder="1" applyAlignment="1" applyProtection="1">
      <alignment horizontal="center" vertical="center"/>
    </xf>
    <xf numFmtId="0" fontId="22" fillId="2" borderId="1" xfId="0" applyFont="1" applyFill="1" applyBorder="1" applyAlignment="1" applyProtection="1">
      <alignment vertical="center" wrapText="1"/>
      <protection locked="0"/>
    </xf>
    <xf numFmtId="10" fontId="3" fillId="2" borderId="0" xfId="1" applyNumberFormat="1" applyFont="1" applyFill="1" applyProtection="1">
      <protection locked="0"/>
    </xf>
    <xf numFmtId="0" fontId="10" fillId="2" borderId="1" xfId="0" applyFont="1" applyFill="1" applyBorder="1" applyAlignment="1" applyProtection="1">
      <alignment vertical="center" wrapText="1"/>
      <protection locked="0"/>
    </xf>
    <xf numFmtId="0" fontId="9" fillId="2" borderId="1" xfId="0" applyFont="1" applyFill="1" applyBorder="1" applyAlignment="1" applyProtection="1">
      <alignment vertical="center" wrapText="1"/>
      <protection locked="0"/>
    </xf>
    <xf numFmtId="0" fontId="5" fillId="2" borderId="36" xfId="0" applyFont="1" applyFill="1" applyBorder="1" applyAlignment="1" applyProtection="1">
      <alignment horizontal="center" vertical="center"/>
      <protection locked="0"/>
    </xf>
    <xf numFmtId="0" fontId="3" fillId="2" borderId="49" xfId="0" applyFont="1" applyFill="1" applyBorder="1" applyAlignment="1" applyProtection="1">
      <alignment horizontal="center" vertical="center"/>
      <protection locked="0"/>
    </xf>
    <xf numFmtId="3" fontId="3" fillId="2" borderId="49" xfId="0" applyNumberFormat="1" applyFont="1" applyFill="1" applyBorder="1" applyAlignment="1" applyProtection="1">
      <alignment vertical="center"/>
      <protection locked="0"/>
    </xf>
    <xf numFmtId="0" fontId="3" fillId="2" borderId="48" xfId="0" applyFont="1" applyFill="1" applyBorder="1" applyAlignment="1" applyProtection="1">
      <alignment horizontal="center" vertical="center"/>
      <protection locked="0"/>
    </xf>
    <xf numFmtId="3" fontId="3" fillId="2" borderId="48" xfId="0" applyNumberFormat="1" applyFont="1" applyFill="1" applyBorder="1" applyAlignment="1" applyProtection="1">
      <alignment vertical="center"/>
      <protection locked="0"/>
    </xf>
    <xf numFmtId="0" fontId="10" fillId="2" borderId="30" xfId="0" applyFont="1" applyFill="1" applyBorder="1" applyAlignment="1" applyProtection="1">
      <alignment vertical="center" wrapText="1"/>
      <protection locked="0"/>
    </xf>
    <xf numFmtId="0" fontId="5" fillId="2" borderId="46" xfId="0" applyFont="1" applyFill="1" applyBorder="1" applyAlignment="1" applyProtection="1">
      <alignment horizontal="center" vertical="center"/>
      <protection locked="0"/>
    </xf>
    <xf numFmtId="3" fontId="3" fillId="2" borderId="46" xfId="0" applyNumberFormat="1" applyFont="1" applyFill="1" applyBorder="1" applyAlignment="1" applyProtection="1">
      <alignment vertical="center"/>
      <protection locked="0"/>
    </xf>
    <xf numFmtId="0" fontId="6" fillId="2" borderId="1" xfId="0" applyFont="1" applyFill="1" applyBorder="1" applyAlignment="1" applyProtection="1">
      <alignment vertical="center" wrapText="1"/>
      <protection locked="0"/>
    </xf>
    <xf numFmtId="0" fontId="20" fillId="8" borderId="0" xfId="0" applyFont="1" applyFill="1" applyAlignment="1" applyProtection="1">
      <alignment vertical="center"/>
      <protection locked="0"/>
    </xf>
    <xf numFmtId="0" fontId="3" fillId="8" borderId="0" xfId="0" applyFont="1" applyFill="1" applyProtection="1">
      <protection locked="0"/>
    </xf>
    <xf numFmtId="0" fontId="3" fillId="8" borderId="0" xfId="0" applyFont="1" applyFill="1" applyAlignment="1" applyProtection="1">
      <alignment horizontal="center" vertical="center"/>
      <protection locked="0"/>
    </xf>
    <xf numFmtId="0" fontId="24" fillId="2" borderId="0" xfId="0" applyFont="1" applyFill="1" applyAlignment="1" applyProtection="1">
      <alignment vertical="center" wrapText="1"/>
      <protection locked="0"/>
    </xf>
    <xf numFmtId="0" fontId="6" fillId="2" borderId="0" xfId="0" applyFont="1" applyFill="1" applyProtection="1">
      <protection locked="0"/>
    </xf>
    <xf numFmtId="0" fontId="6" fillId="2" borderId="0" xfId="0" applyFont="1" applyFill="1" applyAlignment="1" applyProtection="1">
      <alignment horizontal="center" vertical="center"/>
      <protection locked="0"/>
    </xf>
    <xf numFmtId="0" fontId="7" fillId="2" borderId="1"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6" xfId="0" applyNumberFormat="1" applyFont="1" applyFill="1" applyBorder="1" applyProtection="1">
      <protection locked="0"/>
    </xf>
    <xf numFmtId="0" fontId="23" fillId="2" borderId="0" xfId="0" applyFont="1" applyFill="1" applyAlignment="1" applyProtection="1">
      <alignment horizontal="center" vertical="center" wrapText="1"/>
      <protection locked="0"/>
    </xf>
    <xf numFmtId="0" fontId="0" fillId="2" borderId="0" xfId="0" applyFill="1" applyProtection="1">
      <protection locked="0"/>
    </xf>
    <xf numFmtId="0" fontId="0" fillId="6" borderId="0" xfId="0" applyFill="1" applyProtection="1">
      <protection locked="0"/>
    </xf>
    <xf numFmtId="0" fontId="5" fillId="2" borderId="39" xfId="0" applyFont="1" applyFill="1" applyBorder="1" applyAlignment="1" applyProtection="1">
      <alignment vertical="center" wrapText="1"/>
      <protection locked="0"/>
    </xf>
    <xf numFmtId="3" fontId="10" fillId="2" borderId="39" xfId="0" applyNumberFormat="1" applyFont="1" applyFill="1" applyBorder="1" applyAlignment="1" applyProtection="1">
      <alignment vertical="center"/>
      <protection locked="0"/>
    </xf>
    <xf numFmtId="0" fontId="9" fillId="2" borderId="68" xfId="0" applyFont="1" applyFill="1" applyBorder="1" applyAlignment="1" applyProtection="1">
      <alignment vertical="center" wrapText="1"/>
      <protection locked="0"/>
    </xf>
    <xf numFmtId="3" fontId="10" fillId="2" borderId="68" xfId="0" applyNumberFormat="1" applyFont="1" applyFill="1" applyBorder="1" applyAlignment="1" applyProtection="1">
      <alignment vertical="center"/>
      <protection locked="0"/>
    </xf>
    <xf numFmtId="3" fontId="10" fillId="3" borderId="40" xfId="0" applyNumberFormat="1" applyFont="1" applyFill="1" applyBorder="1" applyAlignment="1" applyProtection="1">
      <alignment vertical="center"/>
      <protection locked="0"/>
    </xf>
    <xf numFmtId="3" fontId="10" fillId="2" borderId="69" xfId="0" applyNumberFormat="1" applyFont="1" applyFill="1" applyBorder="1" applyAlignment="1" applyProtection="1">
      <alignment vertical="center"/>
      <protection locked="0"/>
    </xf>
    <xf numFmtId="3" fontId="10" fillId="3" borderId="69" xfId="0" applyNumberFormat="1" applyFont="1" applyFill="1" applyBorder="1" applyAlignment="1" applyProtection="1">
      <alignment vertical="center"/>
      <protection locked="0"/>
    </xf>
    <xf numFmtId="0" fontId="9" fillId="2" borderId="69" xfId="0" applyFont="1" applyFill="1" applyBorder="1" applyAlignment="1" applyProtection="1">
      <alignment vertical="center" wrapText="1"/>
      <protection locked="0"/>
    </xf>
    <xf numFmtId="0" fontId="20" fillId="10" borderId="1" xfId="0" applyFont="1" applyFill="1" applyBorder="1" applyAlignment="1" applyProtection="1">
      <alignment vertical="center" wrapText="1"/>
      <protection locked="0"/>
    </xf>
    <xf numFmtId="0" fontId="5" fillId="2" borderId="68" xfId="0" applyFont="1" applyFill="1" applyBorder="1" applyAlignment="1" applyProtection="1">
      <alignment vertical="center" wrapText="1"/>
      <protection locked="0"/>
    </xf>
    <xf numFmtId="3" fontId="10" fillId="2" borderId="40" xfId="0" applyNumberFormat="1" applyFont="1" applyFill="1" applyBorder="1" applyAlignment="1" applyProtection="1">
      <alignment vertical="center"/>
      <protection locked="0"/>
    </xf>
    <xf numFmtId="0" fontId="10" fillId="2" borderId="69" xfId="0" applyFont="1" applyFill="1" applyBorder="1" applyAlignment="1" applyProtection="1">
      <alignment vertical="center" wrapText="1"/>
      <protection locked="0"/>
    </xf>
    <xf numFmtId="0" fontId="20" fillId="11" borderId="1" xfId="0" applyFont="1" applyFill="1" applyBorder="1" applyAlignment="1" applyProtection="1">
      <alignment vertical="center" wrapText="1"/>
      <protection locked="0"/>
    </xf>
    <xf numFmtId="3" fontId="0" fillId="6" borderId="0" xfId="0" applyNumberFormat="1" applyFill="1" applyProtection="1">
      <protection locked="0"/>
    </xf>
    <xf numFmtId="0" fontId="10" fillId="2" borderId="68"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9" fillId="2" borderId="39" xfId="0" applyFont="1" applyFill="1" applyBorder="1" applyAlignment="1" applyProtection="1">
      <alignment vertical="center" wrapText="1"/>
      <protection locked="0"/>
    </xf>
    <xf numFmtId="3" fontId="10" fillId="3" borderId="70" xfId="0" applyNumberFormat="1" applyFont="1" applyFill="1" applyBorder="1" applyAlignment="1" applyProtection="1">
      <alignment vertical="center"/>
      <protection locked="0"/>
    </xf>
    <xf numFmtId="0" fontId="9" fillId="2" borderId="0" xfId="0" applyFont="1" applyFill="1" applyAlignment="1" applyProtection="1">
      <alignment horizontal="center" vertical="center"/>
      <protection locked="0"/>
    </xf>
    <xf numFmtId="0" fontId="9" fillId="2" borderId="1" xfId="0" applyFont="1" applyFill="1" applyBorder="1" applyProtection="1">
      <protection locked="0"/>
    </xf>
    <xf numFmtId="9" fontId="9" fillId="3" borderId="1" xfId="1" applyFont="1" applyFill="1" applyBorder="1" applyAlignment="1" applyProtection="1">
      <alignment horizontal="center" vertical="center"/>
      <protection locked="0"/>
    </xf>
    <xf numFmtId="0" fontId="5" fillId="2" borderId="25" xfId="0" applyFont="1" applyFill="1" applyBorder="1" applyAlignment="1" applyProtection="1">
      <alignment vertical="center" wrapText="1"/>
      <protection locked="0"/>
    </xf>
    <xf numFmtId="0" fontId="5" fillId="2" borderId="27" xfId="0" applyFont="1" applyFill="1" applyBorder="1" applyAlignment="1" applyProtection="1">
      <alignment vertical="center" wrapText="1"/>
      <protection locked="0"/>
    </xf>
    <xf numFmtId="0" fontId="6" fillId="2" borderId="36" xfId="0" applyFont="1" applyFill="1" applyBorder="1" applyAlignment="1" applyProtection="1">
      <alignment vertical="center" wrapText="1"/>
      <protection locked="0"/>
    </xf>
    <xf numFmtId="0" fontId="12" fillId="2" borderId="36" xfId="0" applyFont="1" applyFill="1" applyBorder="1" applyAlignment="1" applyProtection="1">
      <alignment horizontal="right" vertical="center" wrapText="1"/>
      <protection locked="0"/>
    </xf>
    <xf numFmtId="0" fontId="3" fillId="2" borderId="0" xfId="0" applyFont="1" applyFill="1" applyAlignment="1">
      <alignment horizontal="right" vertical="center"/>
    </xf>
    <xf numFmtId="0" fontId="3" fillId="2" borderId="0" xfId="0" applyFont="1" applyFill="1"/>
    <xf numFmtId="0" fontId="3" fillId="6" borderId="0" xfId="0" applyFont="1" applyFill="1"/>
    <xf numFmtId="0" fontId="7" fillId="2" borderId="4" xfId="0" applyFont="1" applyFill="1" applyBorder="1"/>
    <xf numFmtId="0" fontId="5" fillId="2" borderId="6" xfId="0" applyFont="1" applyFill="1" applyBorder="1"/>
    <xf numFmtId="0" fontId="3" fillId="2" borderId="5" xfId="0" applyFont="1" applyFill="1" applyBorder="1"/>
    <xf numFmtId="0" fontId="3" fillId="2" borderId="6" xfId="0" applyFont="1" applyFill="1" applyBorder="1"/>
    <xf numFmtId="0" fontId="7" fillId="2" borderId="7" xfId="0" applyFont="1" applyFill="1" applyBorder="1"/>
    <xf numFmtId="0" fontId="5" fillId="2" borderId="8" xfId="0" applyFont="1" applyFill="1" applyBorder="1"/>
    <xf numFmtId="0" fontId="3" fillId="2" borderId="8" xfId="0" applyFont="1" applyFill="1" applyBorder="1"/>
    <xf numFmtId="0" fontId="7" fillId="2" borderId="9" xfId="0" applyFont="1" applyFill="1" applyBorder="1"/>
    <xf numFmtId="0" fontId="5" fillId="2" borderId="11" xfId="0" applyFont="1" applyFill="1" applyBorder="1"/>
    <xf numFmtId="0" fontId="3" fillId="2" borderId="10" xfId="0" applyFont="1" applyFill="1" applyBorder="1"/>
    <xf numFmtId="0" fontId="3" fillId="2" borderId="11" xfId="0" applyFont="1" applyFill="1" applyBorder="1"/>
    <xf numFmtId="0" fontId="3" fillId="2" borderId="0" xfId="0" applyFont="1" applyFill="1" applyAlignment="1">
      <alignment vertical="center"/>
    </xf>
    <xf numFmtId="0" fontId="6" fillId="2" borderId="0" xfId="0" applyFont="1" applyFill="1"/>
    <xf numFmtId="0" fontId="3" fillId="2" borderId="0" xfId="0" quotePrefix="1" applyFont="1" applyFill="1"/>
    <xf numFmtId="0" fontId="6" fillId="2" borderId="0" xfId="0" quotePrefix="1" applyFont="1" applyFill="1"/>
    <xf numFmtId="0" fontId="3" fillId="3" borderId="1" xfId="0" applyFont="1" applyFill="1" applyBorder="1"/>
    <xf numFmtId="0" fontId="5" fillId="2" borderId="0" xfId="0" applyFont="1" applyFill="1"/>
    <xf numFmtId="0" fontId="15" fillId="2" borderId="0" xfId="0" applyFont="1" applyFill="1"/>
    <xf numFmtId="0" fontId="3" fillId="6" borderId="0" xfId="0" applyFont="1" applyFill="1" applyAlignment="1">
      <alignment horizontal="right" vertical="center"/>
    </xf>
    <xf numFmtId="3" fontId="5" fillId="2" borderId="1" xfId="0" applyNumberFormat="1" applyFont="1" applyFill="1" applyBorder="1" applyAlignment="1" applyProtection="1">
      <alignment vertical="center"/>
      <protection locked="0"/>
    </xf>
    <xf numFmtId="0" fontId="8" fillId="5" borderId="1" xfId="0" applyFont="1" applyFill="1" applyBorder="1" applyAlignment="1">
      <alignment horizontal="center" vertical="center"/>
    </xf>
    <xf numFmtId="0" fontId="18" fillId="5" borderId="1" xfId="0" applyFont="1" applyFill="1" applyBorder="1" applyAlignment="1">
      <alignment horizontal="center" vertical="center"/>
    </xf>
    <xf numFmtId="0" fontId="16" fillId="5" borderId="1" xfId="0" applyFont="1" applyFill="1" applyBorder="1"/>
    <xf numFmtId="0" fontId="8" fillId="5" borderId="1" xfId="0" applyFont="1" applyFill="1" applyBorder="1"/>
    <xf numFmtId="14" fontId="8" fillId="5" borderId="1" xfId="0" applyNumberFormat="1" applyFont="1" applyFill="1" applyBorder="1" applyAlignment="1">
      <alignment horizontal="center" vertical="center"/>
    </xf>
    <xf numFmtId="1" fontId="8" fillId="5" borderId="1" xfId="0" applyNumberFormat="1" applyFont="1" applyFill="1" applyBorder="1" applyAlignment="1">
      <alignment horizontal="center" vertical="center"/>
    </xf>
    <xf numFmtId="0" fontId="17" fillId="5" borderId="1" xfId="0" applyFont="1" applyFill="1" applyBorder="1" applyAlignment="1">
      <alignment horizontal="center" vertical="center"/>
    </xf>
    <xf numFmtId="1" fontId="17" fillId="5" borderId="1" xfId="0" applyNumberFormat="1" applyFont="1" applyFill="1" applyBorder="1" applyAlignment="1">
      <alignment horizontal="center" vertical="center"/>
    </xf>
    <xf numFmtId="4" fontId="3" fillId="2" borderId="36" xfId="0" applyNumberFormat="1" applyFont="1" applyFill="1" applyBorder="1" applyAlignment="1">
      <alignment horizontal="center" vertical="center"/>
    </xf>
    <xf numFmtId="3" fontId="3" fillId="2" borderId="42" xfId="0" applyNumberFormat="1" applyFont="1" applyFill="1" applyBorder="1" applyAlignment="1">
      <alignment horizontal="center" vertical="center"/>
    </xf>
    <xf numFmtId="3" fontId="3" fillId="2" borderId="36" xfId="0" applyNumberFormat="1" applyFont="1" applyFill="1" applyBorder="1" applyAlignment="1">
      <alignment horizontal="center" vertical="center"/>
    </xf>
    <xf numFmtId="4" fontId="3" fillId="2" borderId="43" xfId="0" applyNumberFormat="1" applyFont="1" applyFill="1" applyBorder="1" applyAlignment="1">
      <alignment horizontal="center" vertical="center"/>
    </xf>
    <xf numFmtId="3" fontId="3" fillId="2" borderId="43" xfId="0" applyNumberFormat="1" applyFont="1" applyFill="1" applyBorder="1" applyAlignment="1">
      <alignment horizontal="center" vertical="center"/>
    </xf>
    <xf numFmtId="3" fontId="5" fillId="2" borderId="2" xfId="0" applyNumberFormat="1" applyFont="1" applyFill="1" applyBorder="1" applyAlignment="1">
      <alignment horizontal="center" vertical="center"/>
    </xf>
    <xf numFmtId="3" fontId="5" fillId="2" borderId="1" xfId="0" applyNumberFormat="1" applyFont="1" applyFill="1" applyBorder="1" applyAlignment="1">
      <alignment horizontal="center" vertical="center"/>
    </xf>
    <xf numFmtId="3" fontId="5" fillId="2" borderId="1" xfId="0" applyNumberFormat="1" applyFont="1" applyFill="1" applyBorder="1" applyAlignment="1">
      <alignment vertical="center"/>
    </xf>
    <xf numFmtId="3" fontId="3" fillId="2" borderId="36" xfId="0" applyNumberFormat="1" applyFont="1" applyFill="1" applyBorder="1" applyAlignment="1">
      <alignment vertical="center"/>
    </xf>
    <xf numFmtId="3" fontId="3" fillId="2" borderId="0" xfId="0" applyNumberFormat="1" applyFont="1" applyFill="1" applyAlignment="1">
      <alignment vertical="center"/>
    </xf>
    <xf numFmtId="0" fontId="0" fillId="6" borderId="0" xfId="0" applyFill="1"/>
    <xf numFmtId="3" fontId="9" fillId="2" borderId="69" xfId="0" applyNumberFormat="1" applyFont="1" applyFill="1" applyBorder="1" applyAlignment="1">
      <alignment vertical="center"/>
    </xf>
    <xf numFmtId="3" fontId="9" fillId="2" borderId="70" xfId="0" applyNumberFormat="1" applyFont="1" applyFill="1" applyBorder="1" applyAlignment="1">
      <alignment vertical="center"/>
    </xf>
    <xf numFmtId="3" fontId="5" fillId="10" borderId="1" xfId="0" applyNumberFormat="1" applyFont="1" applyFill="1" applyBorder="1" applyAlignment="1">
      <alignment vertical="center"/>
    </xf>
    <xf numFmtId="3" fontId="9" fillId="2" borderId="40" xfId="0" applyNumberFormat="1" applyFont="1" applyFill="1" applyBorder="1" applyAlignment="1">
      <alignment vertical="center"/>
    </xf>
    <xf numFmtId="3" fontId="5" fillId="2" borderId="40" xfId="0" applyNumberFormat="1" applyFont="1" applyFill="1" applyBorder="1" applyAlignment="1">
      <alignment vertical="center"/>
    </xf>
    <xf numFmtId="0" fontId="5" fillId="2" borderId="1" xfId="0" applyFont="1" applyFill="1" applyBorder="1" applyAlignment="1">
      <alignment horizontal="center"/>
    </xf>
    <xf numFmtId="3" fontId="9" fillId="2" borderId="69" xfId="0" applyNumberFormat="1" applyFont="1" applyFill="1" applyBorder="1" applyAlignment="1" applyProtection="1">
      <alignment vertical="center"/>
      <protection locked="0"/>
    </xf>
    <xf numFmtId="3" fontId="9" fillId="2" borderId="70" xfId="0" applyNumberFormat="1" applyFont="1" applyFill="1" applyBorder="1" applyAlignment="1" applyProtection="1">
      <alignment vertical="center"/>
      <protection locked="0"/>
    </xf>
    <xf numFmtId="3" fontId="9" fillId="2" borderId="39" xfId="0" applyNumberFormat="1" applyFont="1" applyFill="1" applyBorder="1" applyAlignment="1" applyProtection="1">
      <alignment vertical="center"/>
      <protection locked="0"/>
    </xf>
    <xf numFmtId="3" fontId="5" fillId="2" borderId="0" xfId="0" applyNumberFormat="1" applyFont="1" applyFill="1" applyAlignment="1">
      <alignment vertical="center"/>
    </xf>
    <xf numFmtId="0" fontId="0" fillId="2" borderId="0" xfId="0" applyFill="1"/>
    <xf numFmtId="0" fontId="5" fillId="2" borderId="4" xfId="0" applyFont="1" applyFill="1" applyBorder="1"/>
    <xf numFmtId="0" fontId="0" fillId="2" borderId="5" xfId="0" applyFill="1" applyBorder="1"/>
    <xf numFmtId="0" fontId="0" fillId="2" borderId="6" xfId="0" applyFill="1" applyBorder="1"/>
    <xf numFmtId="0" fontId="5" fillId="2" borderId="7" xfId="0" applyFont="1" applyFill="1" applyBorder="1"/>
    <xf numFmtId="0" fontId="0" fillId="2" borderId="8" xfId="0" applyFill="1" applyBorder="1"/>
    <xf numFmtId="0" fontId="5" fillId="2" borderId="9" xfId="0" applyFont="1" applyFill="1" applyBorder="1"/>
    <xf numFmtId="0" fontId="5" fillId="2" borderId="10" xfId="0" applyFont="1"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56" xfId="0" applyFont="1" applyFill="1" applyBorder="1" applyAlignment="1">
      <alignment vertical="center" wrapText="1"/>
    </xf>
    <xf numFmtId="0" fontId="2" fillId="2" borderId="57" xfId="0" applyFont="1" applyFill="1" applyBorder="1" applyAlignment="1">
      <alignment vertical="top" wrapText="1"/>
    </xf>
    <xf numFmtId="0" fontId="2" fillId="2" borderId="55" xfId="0" applyFont="1" applyFill="1" applyBorder="1" applyAlignment="1">
      <alignment horizontal="left" vertical="top" wrapText="1"/>
    </xf>
    <xf numFmtId="0" fontId="10" fillId="2" borderId="57" xfId="0" applyFont="1" applyFill="1" applyBorder="1" applyAlignment="1">
      <alignment vertical="top" wrapText="1"/>
    </xf>
    <xf numFmtId="3" fontId="10" fillId="2" borderId="55"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55" xfId="0" applyNumberFormat="1" applyFont="1" applyFill="1" applyBorder="1" applyAlignment="1">
      <alignment horizontal="right" vertical="center" wrapText="1"/>
    </xf>
    <xf numFmtId="4" fontId="2" fillId="2" borderId="55" xfId="0" applyNumberFormat="1" applyFont="1" applyFill="1" applyBorder="1" applyAlignment="1">
      <alignment horizontal="right" vertical="center" wrapText="1"/>
    </xf>
    <xf numFmtId="0" fontId="2" fillId="2" borderId="3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55"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55" xfId="0" applyNumberFormat="1" applyFont="1" applyFill="1" applyBorder="1" applyAlignment="1">
      <alignment horizontal="center" vertical="center" wrapText="1"/>
    </xf>
    <xf numFmtId="0" fontId="3" fillId="2" borderId="57" xfId="0" applyFont="1" applyFill="1" applyBorder="1" applyAlignment="1">
      <alignment vertical="top" wrapText="1"/>
    </xf>
    <xf numFmtId="0" fontId="2" fillId="2" borderId="34" xfId="0" applyFont="1" applyFill="1" applyBorder="1" applyAlignment="1">
      <alignment horizontal="center" vertical="center" wrapText="1"/>
    </xf>
    <xf numFmtId="0" fontId="3" fillId="2" borderId="32" xfId="0" applyFont="1" applyFill="1" applyBorder="1" applyAlignment="1">
      <alignment vertical="top" wrapText="1"/>
    </xf>
    <xf numFmtId="0" fontId="3" fillId="2" borderId="61" xfId="0" applyFont="1" applyFill="1" applyBorder="1" applyAlignment="1">
      <alignment vertical="top" wrapText="1"/>
    </xf>
    <xf numFmtId="0" fontId="2" fillId="9" borderId="29" xfId="0" applyFont="1" applyFill="1" applyBorder="1" applyAlignment="1">
      <alignment vertical="center" wrapText="1"/>
    </xf>
    <xf numFmtId="0" fontId="2" fillId="2" borderId="56" xfId="0" applyFont="1" applyFill="1" applyBorder="1" applyAlignment="1">
      <alignment vertical="center" wrapText="1"/>
    </xf>
    <xf numFmtId="0" fontId="2" fillId="2" borderId="50" xfId="0" applyFont="1" applyFill="1" applyBorder="1" applyAlignment="1">
      <alignment horizontal="left" vertical="top" wrapText="1"/>
    </xf>
    <xf numFmtId="0" fontId="2" fillId="2" borderId="62" xfId="0" applyFont="1" applyFill="1" applyBorder="1" applyAlignment="1">
      <alignment horizontal="left" vertical="top" wrapText="1"/>
    </xf>
    <xf numFmtId="4" fontId="4" fillId="2" borderId="1" xfId="2" applyNumberFormat="1" applyFont="1" applyFill="1" applyBorder="1" applyAlignment="1">
      <alignment horizontal="right" vertical="center"/>
    </xf>
    <xf numFmtId="4" fontId="4" fillId="2" borderId="19" xfId="2" applyNumberFormat="1" applyFont="1" applyFill="1" applyBorder="1" applyAlignment="1">
      <alignment horizontal="right" vertical="center"/>
    </xf>
    <xf numFmtId="4" fontId="2" fillId="2" borderId="1" xfId="2" applyNumberFormat="1" applyFont="1" applyFill="1" applyBorder="1" applyAlignment="1">
      <alignment horizontal="right" vertical="center"/>
    </xf>
    <xf numFmtId="4" fontId="2" fillId="2" borderId="19" xfId="2" applyNumberFormat="1" applyFont="1" applyFill="1" applyBorder="1" applyAlignment="1">
      <alignment horizontal="right" vertical="center"/>
    </xf>
    <xf numFmtId="4" fontId="7" fillId="2" borderId="1" xfId="2" applyNumberFormat="1" applyFont="1" applyFill="1" applyBorder="1" applyAlignment="1">
      <alignment horizontal="right" vertical="center"/>
    </xf>
    <xf numFmtId="4" fontId="4" fillId="12" borderId="1" xfId="2" applyNumberFormat="1" applyFont="1" applyFill="1" applyBorder="1" applyAlignment="1">
      <alignment horizontal="right" vertical="center"/>
    </xf>
    <xf numFmtId="4" fontId="7" fillId="2" borderId="20" xfId="2" applyNumberFormat="1" applyFont="1" applyFill="1" applyBorder="1" applyAlignment="1">
      <alignment horizontal="right" vertical="center"/>
    </xf>
    <xf numFmtId="4" fontId="7" fillId="2" borderId="28" xfId="2" applyNumberFormat="1" applyFont="1" applyFill="1" applyBorder="1" applyAlignment="1">
      <alignment horizontal="right" vertical="center"/>
    </xf>
    <xf numFmtId="4" fontId="28" fillId="8" borderId="21" xfId="2" applyNumberFormat="1" applyFont="1" applyFill="1" applyBorder="1" applyAlignment="1">
      <alignment horizontal="right" vertical="center"/>
    </xf>
    <xf numFmtId="4" fontId="5" fillId="0" borderId="19" xfId="2" applyNumberFormat="1" applyFont="1" applyBorder="1" applyAlignment="1">
      <alignment horizontal="right" vertical="center"/>
    </xf>
    <xf numFmtId="4" fontId="3" fillId="0" borderId="19" xfId="2" applyNumberFormat="1" applyFont="1" applyBorder="1" applyAlignment="1">
      <alignment horizontal="right" vertical="center"/>
    </xf>
    <xf numFmtId="4" fontId="5" fillId="0" borderId="28" xfId="2" applyNumberFormat="1" applyFont="1" applyBorder="1" applyAlignment="1">
      <alignment horizontal="right" vertical="center"/>
    </xf>
    <xf numFmtId="0" fontId="5" fillId="2" borderId="3" xfId="0" applyFont="1" applyFill="1" applyBorder="1" applyAlignment="1">
      <alignment horizontal="center" vertical="center"/>
    </xf>
    <xf numFmtId="10" fontId="5" fillId="2" borderId="26" xfId="1" applyNumberFormat="1" applyFont="1" applyFill="1" applyBorder="1" applyAlignment="1" applyProtection="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4" fontId="5" fillId="2" borderId="74" xfId="0" applyNumberFormat="1" applyFont="1" applyFill="1" applyBorder="1" applyAlignment="1">
      <alignment vertical="center"/>
    </xf>
    <xf numFmtId="4" fontId="5" fillId="2" borderId="20" xfId="0" applyNumberFormat="1" applyFont="1" applyFill="1" applyBorder="1" applyAlignment="1">
      <alignment vertical="center"/>
    </xf>
    <xf numFmtId="4" fontId="5" fillId="2" borderId="31" xfId="0" applyNumberFormat="1" applyFont="1" applyFill="1" applyBorder="1" applyAlignment="1">
      <alignment vertical="center"/>
    </xf>
    <xf numFmtId="4" fontId="5" fillId="2" borderId="1" xfId="0" applyNumberFormat="1" applyFont="1" applyFill="1" applyBorder="1" applyAlignment="1">
      <alignment vertical="center"/>
    </xf>
    <xf numFmtId="0" fontId="5" fillId="2" borderId="19" xfId="0" applyFont="1" applyFill="1" applyBorder="1" applyAlignment="1">
      <alignment horizontal="center" vertical="center"/>
    </xf>
    <xf numFmtId="4" fontId="28" fillId="8" borderId="3" xfId="2" applyNumberFormat="1" applyFont="1" applyFill="1" applyBorder="1" applyAlignment="1">
      <alignment horizontal="right" vertical="center"/>
    </xf>
    <xf numFmtId="0" fontId="29" fillId="8" borderId="28" xfId="0" applyFont="1" applyFill="1" applyBorder="1" applyAlignment="1">
      <alignment horizontal="center" vertical="center"/>
    </xf>
    <xf numFmtId="4" fontId="7" fillId="2" borderId="74" xfId="2" applyNumberFormat="1" applyFont="1" applyFill="1" applyBorder="1" applyAlignment="1">
      <alignment horizontal="right" vertical="center"/>
    </xf>
    <xf numFmtId="3" fontId="25" fillId="3" borderId="36" xfId="0" applyNumberFormat="1" applyFont="1" applyFill="1" applyBorder="1" applyAlignment="1" applyProtection="1">
      <alignment vertical="center"/>
      <protection locked="0"/>
    </xf>
    <xf numFmtId="0" fontId="18" fillId="5" borderId="29" xfId="0" applyFont="1" applyFill="1" applyBorder="1" applyAlignment="1">
      <alignment vertical="center"/>
    </xf>
    <xf numFmtId="0" fontId="18" fillId="5" borderId="30" xfId="0" applyFont="1" applyFill="1" applyBorder="1" applyAlignment="1">
      <alignment vertical="center"/>
    </xf>
    <xf numFmtId="0" fontId="18" fillId="5" borderId="31" xfId="0" applyFont="1" applyFill="1" applyBorder="1" applyAlignment="1">
      <alignment vertical="center"/>
    </xf>
    <xf numFmtId="3" fontId="3" fillId="12" borderId="36" xfId="0" applyNumberFormat="1" applyFont="1" applyFill="1" applyBorder="1" applyAlignment="1">
      <alignment vertical="center"/>
    </xf>
    <xf numFmtId="3" fontId="5" fillId="2" borderId="36" xfId="0" applyNumberFormat="1" applyFont="1" applyFill="1" applyBorder="1" applyAlignment="1">
      <alignment vertical="center"/>
    </xf>
    <xf numFmtId="3" fontId="3" fillId="0" borderId="36" xfId="0" applyNumberFormat="1" applyFont="1" applyBorder="1" applyAlignment="1">
      <alignment vertical="center"/>
    </xf>
    <xf numFmtId="3" fontId="3" fillId="2" borderId="46" xfId="0" applyNumberFormat="1" applyFont="1" applyFill="1" applyBorder="1" applyAlignment="1">
      <alignment vertical="center"/>
    </xf>
    <xf numFmtId="4" fontId="5" fillId="2" borderId="36" xfId="0" applyNumberFormat="1" applyFont="1" applyFill="1" applyBorder="1" applyAlignment="1">
      <alignment vertical="center"/>
    </xf>
    <xf numFmtId="3" fontId="3" fillId="2" borderId="36" xfId="0" applyNumberFormat="1" applyFont="1" applyFill="1" applyBorder="1"/>
    <xf numFmtId="3" fontId="5" fillId="2" borderId="36" xfId="0" applyNumberFormat="1" applyFont="1" applyFill="1" applyBorder="1"/>
    <xf numFmtId="3" fontId="3" fillId="0" borderId="36" xfId="0" applyNumberFormat="1" applyFont="1" applyBorder="1" applyAlignment="1">
      <alignment horizontal="center" vertical="center"/>
    </xf>
    <xf numFmtId="0" fontId="3" fillId="6" borderId="0" xfId="0" applyFont="1" applyFill="1" applyAlignment="1">
      <alignment vertical="center" wrapText="1"/>
    </xf>
    <xf numFmtId="0" fontId="3" fillId="2" borderId="0" xfId="0" applyFont="1" applyFill="1" applyAlignment="1">
      <alignment vertical="center" wrapText="1"/>
    </xf>
    <xf numFmtId="0" fontId="5" fillId="2" borderId="5" xfId="0" applyFont="1" applyFill="1" applyBorder="1"/>
    <xf numFmtId="0" fontId="15" fillId="2" borderId="1" xfId="0" applyFont="1" applyFill="1" applyBorder="1" applyAlignment="1">
      <alignment horizontal="center" vertical="center" wrapText="1"/>
    </xf>
    <xf numFmtId="0" fontId="3" fillId="2" borderId="20" xfId="0" applyFont="1" applyFill="1" applyBorder="1" applyAlignment="1">
      <alignment horizontal="center"/>
    </xf>
    <xf numFmtId="0" fontId="3" fillId="2" borderId="1" xfId="0" applyFont="1" applyFill="1" applyBorder="1" applyAlignment="1">
      <alignment vertical="center" wrapText="1"/>
    </xf>
    <xf numFmtId="0" fontId="12" fillId="2" borderId="1" xfId="0" applyFont="1" applyFill="1" applyBorder="1" applyAlignment="1">
      <alignment horizontal="center" vertical="center" wrapText="1"/>
    </xf>
    <xf numFmtId="4" fontId="5" fillId="2" borderId="1" xfId="0" applyNumberFormat="1" applyFont="1" applyFill="1" applyBorder="1" applyAlignment="1">
      <alignment horizontal="center" vertical="center"/>
    </xf>
    <xf numFmtId="10" fontId="5" fillId="2" borderId="1" xfId="1" applyNumberFormat="1" applyFont="1" applyFill="1" applyBorder="1" applyAlignment="1" applyProtection="1">
      <alignment horizontal="center" vertical="center"/>
    </xf>
    <xf numFmtId="0" fontId="5" fillId="2" borderId="1" xfId="0" applyFont="1" applyFill="1" applyBorder="1" applyAlignment="1">
      <alignment horizontal="center" vertical="center" wrapText="1"/>
    </xf>
    <xf numFmtId="10" fontId="5" fillId="2" borderId="1" xfId="1" applyNumberFormat="1" applyFont="1" applyFill="1" applyBorder="1" applyAlignment="1" applyProtection="1">
      <alignment horizontal="center" vertical="center" wrapText="1"/>
    </xf>
    <xf numFmtId="164" fontId="5" fillId="3" borderId="36" xfId="0" applyNumberFormat="1" applyFont="1" applyFill="1" applyBorder="1" applyAlignment="1" applyProtection="1">
      <alignment horizontal="center" vertical="center"/>
      <protection locked="0"/>
    </xf>
    <xf numFmtId="0" fontId="4" fillId="2" borderId="18" xfId="2" applyFont="1" applyFill="1" applyBorder="1" applyAlignment="1" applyProtection="1">
      <alignment horizontal="right" vertical="center"/>
      <protection locked="0"/>
    </xf>
    <xf numFmtId="4" fontId="7" fillId="2" borderId="1" xfId="2" applyNumberFormat="1" applyFont="1" applyFill="1" applyBorder="1" applyAlignment="1">
      <alignment vertical="center"/>
    </xf>
    <xf numFmtId="4" fontId="4" fillId="2" borderId="1" xfId="2" applyNumberFormat="1" applyFont="1" applyFill="1" applyBorder="1" applyAlignment="1" applyProtection="1">
      <alignment vertical="center" wrapText="1"/>
      <protection locked="0"/>
    </xf>
    <xf numFmtId="49" fontId="4" fillId="2" borderId="7" xfId="2" applyNumberFormat="1" applyFont="1" applyFill="1" applyBorder="1" applyAlignment="1" applyProtection="1">
      <alignment horizontal="right" vertical="center"/>
      <protection locked="0"/>
    </xf>
    <xf numFmtId="164" fontId="5" fillId="2" borderId="28" xfId="0" applyNumberFormat="1" applyFont="1" applyFill="1" applyBorder="1" applyAlignment="1">
      <alignment horizontal="center" vertical="center"/>
    </xf>
    <xf numFmtId="0" fontId="3" fillId="2" borderId="56"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62" xfId="0" applyFont="1" applyFill="1" applyBorder="1" applyAlignment="1">
      <alignment horizontal="left" vertical="center" wrapText="1"/>
    </xf>
    <xf numFmtId="0" fontId="3" fillId="2" borderId="67" xfId="0" applyFont="1" applyFill="1" applyBorder="1" applyAlignment="1">
      <alignment horizontal="left" vertical="center" wrapText="1"/>
    </xf>
    <xf numFmtId="0" fontId="3" fillId="2" borderId="32" xfId="0" applyFont="1" applyFill="1" applyBorder="1" applyAlignment="1">
      <alignment horizontal="left" vertical="center" wrapText="1"/>
    </xf>
    <xf numFmtId="0" fontId="3" fillId="2" borderId="6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57"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55" xfId="0" applyFont="1" applyFill="1" applyBorder="1" applyAlignment="1">
      <alignment horizontal="left" vertical="center" wrapText="1"/>
    </xf>
    <xf numFmtId="0" fontId="22" fillId="2" borderId="0" xfId="0" applyFont="1" applyFill="1" applyAlignment="1" applyProtection="1">
      <alignment horizontal="left" vertical="center" wrapText="1"/>
      <protection locked="0"/>
    </xf>
    <xf numFmtId="0" fontId="18" fillId="5" borderId="29" xfId="0" applyFont="1" applyFill="1" applyBorder="1" applyAlignment="1">
      <alignment horizontal="center" vertical="center"/>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3" borderId="44" xfId="0" applyFont="1" applyFill="1" applyBorder="1" applyAlignment="1" applyProtection="1">
      <alignment horizontal="center" vertical="center" wrapText="1"/>
      <protection locked="0"/>
    </xf>
    <xf numFmtId="0" fontId="5" fillId="3" borderId="46" xfId="0" applyFont="1" applyFill="1" applyBorder="1" applyAlignment="1" applyProtection="1">
      <alignment horizontal="center" vertical="center" wrapText="1"/>
      <protection locked="0"/>
    </xf>
    <xf numFmtId="0" fontId="5" fillId="3" borderId="45" xfId="0" applyFont="1" applyFill="1" applyBorder="1" applyAlignment="1" applyProtection="1">
      <alignment horizontal="center" vertical="center" wrapText="1"/>
      <protection locked="0"/>
    </xf>
    <xf numFmtId="0" fontId="3" fillId="3" borderId="44" xfId="0" applyFont="1" applyFill="1" applyBorder="1" applyAlignment="1" applyProtection="1">
      <alignment horizontal="center" vertical="center" wrapText="1"/>
      <protection locked="0"/>
    </xf>
    <xf numFmtId="0" fontId="3" fillId="3" borderId="46" xfId="0" applyFont="1" applyFill="1" applyBorder="1" applyAlignment="1" applyProtection="1">
      <alignment horizontal="center" vertical="center" wrapText="1"/>
      <protection locked="0"/>
    </xf>
    <xf numFmtId="0" fontId="3" fillId="3" borderId="45" xfId="0" applyFont="1" applyFill="1" applyBorder="1" applyAlignment="1" applyProtection="1">
      <alignment horizontal="center"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5" fillId="7" borderId="31" xfId="0" applyFont="1" applyFill="1" applyBorder="1" applyAlignment="1" applyProtection="1">
      <alignment horizontal="left" vertical="center" wrapText="1"/>
      <protection locked="0"/>
    </xf>
    <xf numFmtId="0" fontId="3" fillId="2" borderId="0" xfId="0" applyFont="1" applyFill="1" applyAlignment="1">
      <alignment horizontal="left" vertical="top" wrapText="1"/>
    </xf>
    <xf numFmtId="0" fontId="6"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30" xfId="0" applyFont="1" applyFill="1" applyBorder="1" applyAlignment="1">
      <alignment horizontal="left" vertical="center" wrapText="1"/>
    </xf>
    <xf numFmtId="0" fontId="2" fillId="9" borderId="31" xfId="0" applyFont="1" applyFill="1" applyBorder="1" applyAlignment="1">
      <alignment horizontal="left" vertical="center" wrapText="1"/>
    </xf>
    <xf numFmtId="4" fontId="2" fillId="2" borderId="59" xfId="0" applyNumberFormat="1" applyFont="1" applyFill="1" applyBorder="1" applyAlignment="1">
      <alignment horizontal="center" vertical="center" wrapText="1"/>
    </xf>
    <xf numFmtId="4" fontId="2" fillId="2" borderId="63" xfId="0" applyNumberFormat="1" applyFont="1" applyFill="1" applyBorder="1" applyAlignment="1">
      <alignment horizontal="center" vertical="center" wrapText="1"/>
    </xf>
    <xf numFmtId="4" fontId="2" fillId="2" borderId="64" xfId="0" applyNumberFormat="1" applyFont="1" applyFill="1" applyBorder="1" applyAlignment="1">
      <alignment horizontal="center" vertical="center" wrapText="1"/>
    </xf>
    <xf numFmtId="0" fontId="10" fillId="2" borderId="0" xfId="0" applyFont="1" applyFill="1" applyAlignment="1">
      <alignment horizontal="left" vertical="top" wrapText="1"/>
    </xf>
    <xf numFmtId="0" fontId="10" fillId="2" borderId="55" xfId="0" applyFont="1" applyFill="1" applyBorder="1" applyAlignment="1">
      <alignment horizontal="left" vertical="top" wrapText="1"/>
    </xf>
    <xf numFmtId="4" fontId="10"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10" fillId="2" borderId="55" xfId="0" applyNumberFormat="1" applyFont="1" applyFill="1" applyBorder="1" applyAlignment="1">
      <alignment horizontal="left" vertical="top" wrapText="1"/>
    </xf>
    <xf numFmtId="0" fontId="2" fillId="2" borderId="53"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2" fillId="2" borderId="60" xfId="0" applyFont="1" applyFill="1" applyBorder="1" applyAlignment="1">
      <alignment horizontal="center" vertical="center" wrapText="1"/>
    </xf>
    <xf numFmtId="0" fontId="2" fillId="2" borderId="51"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2" fillId="2" borderId="58" xfId="0" applyFont="1" applyFill="1" applyBorder="1" applyAlignment="1">
      <alignment horizontal="center" vertical="center" wrapText="1"/>
    </xf>
    <xf numFmtId="0" fontId="10" fillId="2" borderId="66" xfId="0" applyFont="1" applyFill="1" applyBorder="1" applyAlignment="1">
      <alignment horizontal="left" vertical="top" wrapText="1"/>
    </xf>
    <xf numFmtId="0" fontId="10" fillId="2" borderId="65" xfId="0" applyFont="1" applyFill="1" applyBorder="1" applyAlignment="1">
      <alignment horizontal="left" vertical="top" wrapText="1"/>
    </xf>
    <xf numFmtId="49" fontId="7" fillId="2" borderId="77" xfId="2" applyNumberFormat="1" applyFont="1" applyFill="1" applyBorder="1" applyAlignment="1" applyProtection="1">
      <alignment horizontal="center" vertical="center"/>
      <protection locked="0"/>
    </xf>
    <xf numFmtId="49" fontId="7" fillId="2" borderId="78" xfId="2" applyNumberFormat="1" applyFont="1" applyFill="1" applyBorder="1" applyAlignment="1" applyProtection="1">
      <alignment horizontal="center" vertical="center"/>
      <protection locked="0"/>
    </xf>
    <xf numFmtId="0" fontId="28" fillId="8" borderId="71" xfId="2" applyFont="1" applyFill="1" applyBorder="1" applyAlignment="1" applyProtection="1">
      <alignment horizontal="center" vertical="center" wrapText="1"/>
      <protection locked="0"/>
    </xf>
    <xf numFmtId="0" fontId="28" fillId="8" borderId="76" xfId="2" applyFont="1" applyFill="1" applyBorder="1" applyAlignment="1" applyProtection="1">
      <alignment horizontal="center" vertical="center" wrapText="1"/>
      <protection locked="0"/>
    </xf>
    <xf numFmtId="4" fontId="3" fillId="2" borderId="74" xfId="0" applyNumberFormat="1" applyFont="1" applyFill="1" applyBorder="1" applyAlignment="1" applyProtection="1">
      <alignment horizontal="center" vertical="center"/>
      <protection locked="0"/>
    </xf>
    <xf numFmtId="4" fontId="3" fillId="2" borderId="30" xfId="0" applyNumberFormat="1" applyFont="1" applyFill="1" applyBorder="1" applyAlignment="1" applyProtection="1">
      <alignment horizontal="center" vertical="center"/>
      <protection locked="0"/>
    </xf>
    <xf numFmtId="4" fontId="3" fillId="2" borderId="75" xfId="0" applyNumberFormat="1" applyFont="1" applyFill="1" applyBorder="1" applyAlignment="1" applyProtection="1">
      <alignment horizontal="center" vertical="center"/>
      <protection locked="0"/>
    </xf>
    <xf numFmtId="0" fontId="7" fillId="8" borderId="74" xfId="0" applyFont="1" applyFill="1" applyBorder="1" applyAlignment="1" applyProtection="1">
      <alignment horizontal="center" vertical="center"/>
      <protection locked="0"/>
    </xf>
    <xf numFmtId="0" fontId="7" fillId="8" borderId="30" xfId="0" applyFont="1" applyFill="1" applyBorder="1" applyAlignment="1" applyProtection="1">
      <alignment horizontal="center" vertical="center"/>
      <protection locked="0"/>
    </xf>
    <xf numFmtId="0" fontId="7" fillId="8" borderId="75" xfId="0" applyFont="1" applyFill="1" applyBorder="1" applyAlignment="1" applyProtection="1">
      <alignment horizontal="center" vertical="center"/>
      <protection locked="0"/>
    </xf>
    <xf numFmtId="49" fontId="7" fillId="2" borderId="74" xfId="2" applyNumberFormat="1" applyFont="1" applyFill="1" applyBorder="1" applyAlignment="1" applyProtection="1">
      <alignment horizontal="center" vertical="center"/>
      <protection locked="0"/>
    </xf>
    <xf numFmtId="49" fontId="7" fillId="2" borderId="31" xfId="2" applyNumberFormat="1" applyFont="1" applyFill="1" applyBorder="1" applyAlignment="1" applyProtection="1">
      <alignment horizontal="center" vertical="center"/>
      <protection locked="0"/>
    </xf>
    <xf numFmtId="0" fontId="2" fillId="2" borderId="1" xfId="2" applyFont="1" applyFill="1" applyBorder="1" applyAlignment="1" applyProtection="1">
      <alignment horizontal="left" vertical="center"/>
      <protection locked="0"/>
    </xf>
    <xf numFmtId="0" fontId="4" fillId="2" borderId="1" xfId="2" applyFont="1" applyFill="1" applyBorder="1" applyAlignment="1" applyProtection="1">
      <alignment horizontal="left" vertical="center"/>
      <protection locked="0"/>
    </xf>
    <xf numFmtId="0" fontId="4" fillId="2" borderId="19" xfId="2" applyFont="1" applyFill="1" applyBorder="1" applyAlignment="1" applyProtection="1">
      <alignment horizontal="left" vertical="center"/>
      <protection locked="0"/>
    </xf>
    <xf numFmtId="49" fontId="20" fillId="8" borderId="71" xfId="2" applyNumberFormat="1" applyFont="1" applyFill="1" applyBorder="1" applyAlignment="1" applyProtection="1">
      <alignment horizontal="center" vertical="center" wrapText="1"/>
      <protection locked="0"/>
    </xf>
    <xf numFmtId="49" fontId="20" fillId="8" borderId="72" xfId="2" applyNumberFormat="1" applyFont="1" applyFill="1" applyBorder="1" applyAlignment="1" applyProtection="1">
      <alignment horizontal="center" vertical="center" wrapText="1"/>
      <protection locked="0"/>
    </xf>
    <xf numFmtId="49" fontId="20" fillId="8" borderId="73"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4" fontId="8" fillId="5" borderId="17"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7"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0" fontId="8" fillId="5" borderId="33" xfId="0" applyFont="1" applyFill="1" applyBorder="1" applyAlignment="1" applyProtection="1">
      <alignment horizontal="center" vertical="center"/>
      <protection locked="0"/>
    </xf>
    <xf numFmtId="4" fontId="8" fillId="5" borderId="13" xfId="2" applyNumberFormat="1" applyFont="1" applyFill="1" applyBorder="1" applyAlignment="1" applyProtection="1">
      <alignment horizontal="center" vertical="center" wrapText="1"/>
      <protection locked="0"/>
    </xf>
    <xf numFmtId="4" fontId="8" fillId="5" borderId="2" xfId="2" applyNumberFormat="1" applyFont="1" applyFill="1" applyBorder="1" applyAlignment="1" applyProtection="1">
      <alignment horizontal="center" vertical="center" wrapText="1"/>
      <protection locked="0"/>
    </xf>
    <xf numFmtId="4" fontId="8" fillId="5" borderId="14"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vertical="center" wrapText="1"/>
      <protection locked="0"/>
    </xf>
    <xf numFmtId="49" fontId="8" fillId="5" borderId="16" xfId="2" applyNumberFormat="1" applyFont="1" applyFill="1" applyBorder="1" applyAlignment="1" applyProtection="1">
      <alignment vertical="center" wrapText="1"/>
      <protection locked="0"/>
    </xf>
    <xf numFmtId="0" fontId="8" fillId="5" borderId="13" xfId="2" applyFont="1" applyFill="1" applyBorder="1" applyAlignment="1" applyProtection="1">
      <alignment horizontal="center" vertical="center" wrapText="1"/>
      <protection locked="0"/>
    </xf>
    <xf numFmtId="0" fontId="8" fillId="5" borderId="2" xfId="2" applyFont="1" applyFill="1" applyBorder="1" applyAlignment="1" applyProtection="1">
      <alignment horizontal="center" vertical="center" wrapText="1"/>
      <protection locked="0"/>
    </xf>
    <xf numFmtId="0" fontId="5" fillId="2" borderId="7" xfId="0" applyFont="1" applyFill="1" applyBorder="1" applyAlignment="1" applyProtection="1">
      <alignment horizontal="left"/>
      <protection locked="0"/>
    </xf>
    <xf numFmtId="0" fontId="5" fillId="2" borderId="0" xfId="0" applyFont="1" applyFill="1" applyAlignment="1" applyProtection="1">
      <alignment horizontal="left"/>
      <protection locked="0"/>
    </xf>
    <xf numFmtId="0" fontId="5" fillId="2" borderId="8" xfId="0" applyFont="1" applyFill="1" applyBorder="1" applyAlignment="1" applyProtection="1">
      <alignment horizontal="left"/>
      <protection locked="0"/>
    </xf>
    <xf numFmtId="0" fontId="5" fillId="2" borderId="4" xfId="0" applyFont="1" applyFill="1" applyBorder="1" applyAlignment="1" applyProtection="1">
      <alignment horizontal="left"/>
      <protection locked="0"/>
    </xf>
    <xf numFmtId="0" fontId="5" fillId="2" borderId="5" xfId="0" applyFont="1" applyFill="1" applyBorder="1" applyAlignment="1" applyProtection="1">
      <alignment horizontal="left"/>
      <protection locked="0"/>
    </xf>
    <xf numFmtId="0" fontId="5" fillId="2" borderId="6" xfId="0" applyFont="1" applyFill="1" applyBorder="1" applyAlignment="1" applyProtection="1">
      <alignment horizontal="left"/>
      <protection locked="0"/>
    </xf>
    <xf numFmtId="0" fontId="5" fillId="2" borderId="9" xfId="0" applyFont="1" applyFill="1" applyBorder="1" applyAlignment="1" applyProtection="1">
      <alignment horizontal="left"/>
      <protection locked="0"/>
    </xf>
    <xf numFmtId="0" fontId="5" fillId="2" borderId="10" xfId="0" applyFont="1" applyFill="1" applyBorder="1" applyAlignment="1" applyProtection="1">
      <alignment horizontal="left"/>
      <protection locked="0"/>
    </xf>
    <xf numFmtId="0" fontId="5" fillId="2" borderId="11" xfId="0" applyFont="1" applyFill="1" applyBorder="1" applyAlignment="1" applyProtection="1">
      <alignment horizontal="left"/>
      <protection locked="0"/>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79" xfId="0" applyFont="1" applyFill="1" applyBorder="1" applyAlignment="1">
      <alignment horizontal="center" vertical="center"/>
    </xf>
    <xf numFmtId="0" fontId="5" fillId="2" borderId="2" xfId="0" applyFont="1" applyFill="1" applyBorder="1" applyAlignment="1">
      <alignment horizontal="center" vertical="center"/>
    </xf>
  </cellXfs>
  <cellStyles count="3">
    <cellStyle name="Normal" xfId="0" builtinId="0"/>
    <cellStyle name="Normal 2" xfId="2" xr:uid="{00000000-0005-0000-0000-000001000000}"/>
    <cellStyle name="Percent" xfId="1" builtinId="5"/>
  </cellStyles>
  <dxfs count="9">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about:blank" TargetMode="External"/><Relationship Id="rId1" Type="http://schemas.openxmlformats.org/officeDocument/2006/relationships/externalLinkPath" Target="about:bla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Instructiuni"/>
      <sheetName val="1-Inputuri"/>
      <sheetName val="2-Bilant_Solicitant"/>
      <sheetName val="3-Intreprinderi in dificultate"/>
      <sheetName val="4-Buget cerere"/>
      <sheetName val="5-Analiza financiara"/>
      <sheetName val="6-Rezumat indicatori"/>
      <sheetName val="Foaie1"/>
      <sheetName val="7-Imobilizari"/>
      <sheetName val="Instructiuni"/>
      <sheetName val="Calcul profit"/>
    </sheetNames>
    <sheetDataSet>
      <sheetData sheetId="0"/>
      <sheetData sheetId="1">
        <row r="27">
          <cell r="E27">
            <v>4.9307999999999996</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2"/>
  <sheetViews>
    <sheetView zoomScaleNormal="100" workbookViewId="0">
      <selection activeCell="P15" sqref="P15"/>
    </sheetView>
  </sheetViews>
  <sheetFormatPr defaultRowHeight="13.8" x14ac:dyDescent="0.25"/>
  <cols>
    <col min="1" max="1" width="6.77734375" style="149" customWidth="1"/>
    <col min="2" max="2" width="6.21875" style="168" customWidth="1"/>
    <col min="3" max="4" width="8.88671875" style="149"/>
    <col min="5" max="5" width="7.109375" style="149" customWidth="1"/>
    <col min="6" max="7" width="8.88671875" style="149"/>
    <col min="8" max="8" width="24.44140625" style="149" customWidth="1"/>
    <col min="9" max="9" width="14.109375" style="149" customWidth="1"/>
    <col min="10" max="10" width="17.44140625" style="149" customWidth="1"/>
    <col min="11" max="19" width="8.88671875" style="149"/>
    <col min="20" max="20" width="8.88671875" style="149" customWidth="1"/>
    <col min="21" max="21" width="5" style="149" customWidth="1"/>
    <col min="22" max="16384" width="8.88671875" style="149"/>
  </cols>
  <sheetData>
    <row r="2" spans="2:21" ht="14.4" thickBot="1" x14ac:dyDescent="0.3">
      <c r="B2" s="147"/>
      <c r="C2" s="148"/>
      <c r="D2" s="148"/>
      <c r="E2" s="148"/>
      <c r="F2" s="148"/>
      <c r="G2" s="148"/>
      <c r="H2" s="148"/>
      <c r="I2" s="148"/>
      <c r="J2" s="148"/>
      <c r="K2" s="148"/>
      <c r="L2" s="148"/>
      <c r="M2" s="148"/>
      <c r="N2" s="148"/>
      <c r="O2" s="148"/>
      <c r="P2" s="148"/>
      <c r="Q2" s="148"/>
      <c r="R2" s="148"/>
      <c r="S2" s="148"/>
      <c r="T2" s="148"/>
      <c r="U2" s="148"/>
    </row>
    <row r="3" spans="2:21" x14ac:dyDescent="0.25">
      <c r="B3" s="147"/>
      <c r="C3" s="150" t="s">
        <v>344</v>
      </c>
      <c r="D3" s="151"/>
      <c r="E3" s="152"/>
      <c r="F3" s="152"/>
      <c r="G3" s="152"/>
      <c r="H3" s="152"/>
      <c r="I3" s="153"/>
      <c r="J3" s="148"/>
      <c r="K3" s="148"/>
      <c r="L3" s="148"/>
      <c r="M3" s="148"/>
      <c r="N3" s="148"/>
      <c r="O3" s="148"/>
      <c r="P3" s="148"/>
      <c r="Q3" s="148"/>
      <c r="R3" s="148"/>
      <c r="S3" s="148"/>
      <c r="T3" s="148"/>
      <c r="U3" s="148"/>
    </row>
    <row r="4" spans="2:21" x14ac:dyDescent="0.25">
      <c r="B4" s="147"/>
      <c r="C4" s="154" t="s">
        <v>395</v>
      </c>
      <c r="D4" s="155"/>
      <c r="E4" s="148"/>
      <c r="F4" s="148"/>
      <c r="G4" s="148"/>
      <c r="H4" s="148"/>
      <c r="I4" s="156"/>
      <c r="J4" s="148"/>
      <c r="K4" s="148"/>
      <c r="L4" s="148"/>
      <c r="M4" s="148"/>
      <c r="N4" s="148"/>
      <c r="O4" s="148"/>
      <c r="P4" s="148"/>
      <c r="Q4" s="148"/>
      <c r="R4" s="148"/>
      <c r="S4" s="148"/>
      <c r="T4" s="148"/>
      <c r="U4" s="148"/>
    </row>
    <row r="5" spans="2:21" ht="14.4" thickBot="1" x14ac:dyDescent="0.3">
      <c r="B5" s="147"/>
      <c r="C5" s="157" t="s">
        <v>396</v>
      </c>
      <c r="D5" s="158"/>
      <c r="E5" s="159"/>
      <c r="F5" s="159"/>
      <c r="G5" s="159"/>
      <c r="H5" s="159"/>
      <c r="I5" s="160"/>
      <c r="J5" s="148"/>
      <c r="K5" s="148"/>
      <c r="L5" s="148"/>
      <c r="M5" s="148"/>
      <c r="N5" s="148"/>
      <c r="O5" s="148"/>
      <c r="P5" s="148"/>
      <c r="Q5" s="148"/>
      <c r="R5" s="148"/>
      <c r="S5" s="148"/>
      <c r="T5" s="148"/>
      <c r="U5" s="148"/>
    </row>
    <row r="6" spans="2:21" x14ac:dyDescent="0.25">
      <c r="B6" s="147"/>
      <c r="C6" s="148"/>
      <c r="D6" s="148"/>
      <c r="E6" s="148"/>
      <c r="F6" s="148"/>
      <c r="G6" s="148"/>
      <c r="H6" s="148"/>
      <c r="I6" s="148"/>
      <c r="J6" s="148"/>
      <c r="K6" s="148"/>
      <c r="L6" s="148"/>
      <c r="M6" s="148"/>
      <c r="N6" s="148"/>
      <c r="O6" s="148"/>
      <c r="P6" s="148"/>
      <c r="Q6" s="148"/>
      <c r="R6" s="148"/>
      <c r="S6" s="148"/>
      <c r="T6" s="148"/>
      <c r="U6" s="148"/>
    </row>
    <row r="7" spans="2:21" x14ac:dyDescent="0.25">
      <c r="B7" s="147"/>
      <c r="C7" s="148"/>
      <c r="D7" s="148"/>
      <c r="E7" s="148"/>
      <c r="F7" s="148"/>
      <c r="G7" s="148"/>
      <c r="H7" s="148"/>
      <c r="I7" s="148"/>
      <c r="J7" s="148"/>
      <c r="K7" s="148"/>
      <c r="L7" s="148"/>
      <c r="M7" s="148"/>
      <c r="N7" s="148"/>
      <c r="O7" s="148"/>
      <c r="P7" s="148"/>
      <c r="Q7" s="148"/>
      <c r="R7" s="148"/>
      <c r="S7" s="148"/>
      <c r="T7" s="148"/>
      <c r="U7" s="148"/>
    </row>
    <row r="8" spans="2:21" x14ac:dyDescent="0.25">
      <c r="B8" s="147" t="s">
        <v>165</v>
      </c>
      <c r="C8" s="161" t="s">
        <v>187</v>
      </c>
      <c r="D8" s="148"/>
      <c r="E8" s="148"/>
      <c r="F8" s="148"/>
      <c r="G8" s="148"/>
      <c r="H8" s="148"/>
      <c r="I8" s="148"/>
      <c r="J8" s="148"/>
      <c r="K8" s="148"/>
      <c r="L8" s="148"/>
      <c r="M8" s="148"/>
      <c r="N8" s="148"/>
      <c r="O8" s="148"/>
      <c r="P8" s="148"/>
      <c r="Q8" s="148"/>
      <c r="R8" s="148"/>
      <c r="S8" s="148"/>
      <c r="T8" s="148"/>
      <c r="U8" s="148"/>
    </row>
    <row r="9" spans="2:21" x14ac:dyDescent="0.25">
      <c r="B9" s="147"/>
      <c r="C9" s="148" t="s">
        <v>188</v>
      </c>
      <c r="D9" s="148"/>
      <c r="E9" s="148"/>
      <c r="F9" s="148"/>
      <c r="G9" s="148"/>
      <c r="H9" s="148"/>
      <c r="I9" s="148"/>
      <c r="J9" s="148"/>
      <c r="K9" s="148"/>
      <c r="L9" s="148"/>
      <c r="M9" s="148"/>
      <c r="N9" s="148"/>
      <c r="O9" s="148"/>
      <c r="P9" s="148"/>
      <c r="Q9" s="148"/>
      <c r="R9" s="148"/>
      <c r="S9" s="148"/>
      <c r="T9" s="148"/>
      <c r="U9" s="148"/>
    </row>
    <row r="10" spans="2:21" x14ac:dyDescent="0.25">
      <c r="B10" s="147"/>
      <c r="C10" s="148" t="s">
        <v>189</v>
      </c>
      <c r="D10" s="148"/>
      <c r="E10" s="148"/>
      <c r="F10" s="148"/>
      <c r="G10" s="148"/>
      <c r="H10" s="148"/>
      <c r="I10" s="148"/>
      <c r="J10" s="148"/>
      <c r="K10" s="148"/>
      <c r="L10" s="148"/>
      <c r="M10" s="148"/>
      <c r="N10" s="148"/>
      <c r="O10" s="148"/>
      <c r="P10" s="148"/>
      <c r="Q10" s="148"/>
      <c r="R10" s="148"/>
      <c r="S10" s="148"/>
      <c r="T10" s="148"/>
      <c r="U10" s="148"/>
    </row>
    <row r="11" spans="2:21" x14ac:dyDescent="0.25">
      <c r="B11" s="147"/>
      <c r="C11" s="148"/>
      <c r="D11" s="148"/>
      <c r="E11" s="148"/>
      <c r="F11" s="148"/>
      <c r="G11" s="148"/>
      <c r="H11" s="148"/>
      <c r="I11" s="148"/>
      <c r="J11" s="148"/>
      <c r="K11" s="148"/>
      <c r="L11" s="148"/>
      <c r="M11" s="148"/>
      <c r="N11" s="148"/>
      <c r="O11" s="148"/>
      <c r="P11" s="148"/>
      <c r="Q11" s="148"/>
      <c r="R11" s="148"/>
      <c r="S11" s="148"/>
      <c r="T11" s="148"/>
      <c r="U11" s="148"/>
    </row>
    <row r="12" spans="2:21" x14ac:dyDescent="0.25">
      <c r="B12" s="147" t="s">
        <v>166</v>
      </c>
      <c r="C12" s="162" t="s">
        <v>397</v>
      </c>
      <c r="D12" s="148"/>
      <c r="E12" s="148"/>
      <c r="F12" s="148"/>
      <c r="G12" s="148"/>
      <c r="H12" s="148"/>
      <c r="I12" s="148"/>
      <c r="J12" s="148"/>
      <c r="K12" s="148"/>
      <c r="L12" s="148"/>
      <c r="M12" s="148"/>
      <c r="N12" s="148"/>
      <c r="O12" s="148"/>
      <c r="P12" s="148"/>
      <c r="Q12" s="148"/>
      <c r="R12" s="148"/>
      <c r="S12" s="148"/>
      <c r="T12" s="148"/>
      <c r="U12" s="148"/>
    </row>
    <row r="13" spans="2:21" x14ac:dyDescent="0.25">
      <c r="B13" s="147"/>
      <c r="C13" s="163" t="s">
        <v>194</v>
      </c>
      <c r="D13" s="148"/>
      <c r="E13" s="148"/>
      <c r="F13" s="148"/>
      <c r="G13" s="148"/>
      <c r="H13" s="148"/>
      <c r="I13" s="148"/>
      <c r="J13" s="148"/>
      <c r="K13" s="148"/>
      <c r="L13" s="148"/>
      <c r="M13" s="148"/>
      <c r="N13" s="148"/>
      <c r="O13" s="148"/>
      <c r="P13" s="148"/>
      <c r="Q13" s="148"/>
      <c r="R13" s="148"/>
      <c r="S13" s="148"/>
      <c r="T13" s="148"/>
      <c r="U13" s="148"/>
    </row>
    <row r="14" spans="2:21" x14ac:dyDescent="0.25">
      <c r="B14" s="147"/>
      <c r="C14" s="163" t="s">
        <v>381</v>
      </c>
      <c r="D14" s="148"/>
      <c r="E14" s="148"/>
      <c r="F14" s="148"/>
      <c r="G14" s="148"/>
      <c r="H14" s="148"/>
      <c r="I14" s="148"/>
      <c r="J14" s="148"/>
      <c r="K14" s="148"/>
      <c r="L14" s="148"/>
      <c r="M14" s="148"/>
      <c r="N14" s="148"/>
      <c r="O14" s="148"/>
      <c r="P14" s="148"/>
      <c r="Q14" s="148"/>
      <c r="R14" s="148"/>
      <c r="S14" s="148"/>
      <c r="T14" s="148"/>
      <c r="U14" s="148"/>
    </row>
    <row r="15" spans="2:21" x14ac:dyDescent="0.25">
      <c r="B15" s="147"/>
      <c r="C15" s="164" t="s">
        <v>407</v>
      </c>
      <c r="D15" s="148"/>
      <c r="E15" s="148"/>
      <c r="F15" s="148"/>
      <c r="G15" s="148"/>
      <c r="H15" s="148"/>
      <c r="I15" s="148"/>
      <c r="J15" s="148"/>
      <c r="K15" s="148"/>
      <c r="L15" s="148"/>
      <c r="M15" s="148"/>
      <c r="N15" s="148"/>
      <c r="O15" s="148"/>
      <c r="P15" s="148"/>
      <c r="Q15" s="148"/>
      <c r="R15" s="148"/>
      <c r="S15" s="148"/>
      <c r="T15" s="148"/>
      <c r="U15" s="148"/>
    </row>
    <row r="16" spans="2:21" x14ac:dyDescent="0.25">
      <c r="B16" s="147"/>
      <c r="C16" s="163" t="s">
        <v>382</v>
      </c>
      <c r="D16" s="148"/>
      <c r="E16" s="148"/>
      <c r="F16" s="148"/>
      <c r="G16" s="148"/>
      <c r="H16" s="148"/>
      <c r="I16" s="148"/>
      <c r="J16" s="148"/>
      <c r="K16" s="148"/>
      <c r="L16" s="148"/>
      <c r="M16" s="148"/>
      <c r="N16" s="148"/>
      <c r="O16" s="148"/>
      <c r="P16" s="148"/>
      <c r="Q16" s="148"/>
      <c r="R16" s="148"/>
      <c r="S16" s="148"/>
      <c r="T16" s="148"/>
      <c r="U16" s="148"/>
    </row>
    <row r="17" spans="2:21" x14ac:dyDescent="0.25">
      <c r="B17" s="147"/>
      <c r="C17" s="163" t="s">
        <v>384</v>
      </c>
      <c r="D17" s="148"/>
      <c r="E17" s="148"/>
      <c r="F17" s="148"/>
      <c r="G17" s="148"/>
      <c r="H17" s="148"/>
      <c r="I17" s="148"/>
      <c r="J17" s="148"/>
      <c r="K17" s="148"/>
      <c r="L17" s="148"/>
      <c r="M17" s="148"/>
      <c r="N17" s="148"/>
      <c r="O17" s="148"/>
      <c r="P17" s="148"/>
      <c r="Q17" s="148"/>
      <c r="R17" s="148"/>
      <c r="S17" s="148"/>
      <c r="T17" s="148"/>
      <c r="U17" s="148"/>
    </row>
    <row r="18" spans="2:21" x14ac:dyDescent="0.25">
      <c r="B18" s="147"/>
      <c r="C18" s="163" t="s">
        <v>383</v>
      </c>
      <c r="D18" s="148"/>
      <c r="E18" s="148"/>
      <c r="F18" s="148"/>
      <c r="G18" s="148"/>
      <c r="H18" s="148"/>
      <c r="I18" s="148"/>
      <c r="J18" s="148"/>
      <c r="K18" s="148"/>
      <c r="L18" s="148"/>
      <c r="M18" s="148"/>
      <c r="N18" s="148"/>
      <c r="O18" s="148"/>
      <c r="P18" s="148"/>
      <c r="Q18" s="148"/>
      <c r="R18" s="148"/>
      <c r="S18" s="148"/>
      <c r="T18" s="148"/>
      <c r="U18" s="148"/>
    </row>
    <row r="19" spans="2:21" x14ac:dyDescent="0.25">
      <c r="B19" s="147"/>
      <c r="C19" s="163"/>
      <c r="D19" s="148"/>
      <c r="E19" s="148"/>
      <c r="F19" s="148"/>
      <c r="G19" s="148"/>
      <c r="H19" s="148"/>
      <c r="I19" s="148"/>
      <c r="J19" s="148"/>
      <c r="K19" s="148"/>
      <c r="L19" s="148"/>
      <c r="M19" s="148"/>
      <c r="N19" s="148"/>
      <c r="O19" s="148"/>
      <c r="P19" s="148"/>
      <c r="Q19" s="148"/>
      <c r="R19" s="148"/>
      <c r="S19" s="148"/>
      <c r="T19" s="148"/>
      <c r="U19" s="148"/>
    </row>
    <row r="20" spans="2:21" x14ac:dyDescent="0.25">
      <c r="B20" s="147" t="s">
        <v>167</v>
      </c>
      <c r="C20" s="148" t="s">
        <v>168</v>
      </c>
      <c r="D20" s="148"/>
      <c r="E20" s="148"/>
      <c r="F20" s="148"/>
      <c r="G20" s="148"/>
      <c r="H20" s="148"/>
      <c r="I20" s="148"/>
      <c r="J20" s="148"/>
      <c r="K20" s="148"/>
      <c r="L20" s="148"/>
      <c r="M20" s="148"/>
      <c r="N20" s="148"/>
      <c r="O20" s="148"/>
      <c r="P20" s="148"/>
      <c r="Q20" s="148"/>
      <c r="R20" s="148"/>
      <c r="S20" s="148"/>
      <c r="T20" s="148"/>
      <c r="U20" s="148"/>
    </row>
    <row r="21" spans="2:21" x14ac:dyDescent="0.25">
      <c r="B21" s="147"/>
      <c r="C21" s="163" t="s">
        <v>195</v>
      </c>
      <c r="D21" s="148"/>
      <c r="E21" s="148"/>
      <c r="F21" s="148"/>
      <c r="G21" s="148"/>
      <c r="H21" s="148"/>
      <c r="I21" s="148"/>
      <c r="J21" s="148"/>
      <c r="K21" s="148"/>
      <c r="L21" s="148"/>
      <c r="M21" s="165"/>
      <c r="N21" s="148"/>
      <c r="O21" s="148"/>
      <c r="P21" s="148"/>
      <c r="Q21" s="148"/>
      <c r="R21" s="148"/>
      <c r="S21" s="148"/>
      <c r="T21" s="148"/>
      <c r="U21" s="148"/>
    </row>
    <row r="22" spans="2:21" x14ac:dyDescent="0.25">
      <c r="B22" s="147"/>
      <c r="C22" s="163" t="s">
        <v>191</v>
      </c>
      <c r="D22" s="148"/>
      <c r="E22" s="148"/>
      <c r="F22" s="148"/>
      <c r="G22" s="148"/>
      <c r="H22" s="148"/>
      <c r="I22" s="148"/>
      <c r="J22" s="148"/>
      <c r="K22" s="148"/>
      <c r="L22" s="148"/>
      <c r="M22" s="148"/>
      <c r="N22" s="148"/>
      <c r="O22" s="148"/>
      <c r="P22" s="148"/>
      <c r="Q22" s="148"/>
      <c r="R22" s="148"/>
      <c r="S22" s="148"/>
      <c r="T22" s="148"/>
      <c r="U22" s="148"/>
    </row>
    <row r="23" spans="2:21" x14ac:dyDescent="0.25">
      <c r="B23" s="147"/>
      <c r="C23" s="148" t="s">
        <v>190</v>
      </c>
      <c r="D23" s="148"/>
      <c r="E23" s="148"/>
      <c r="F23" s="148"/>
      <c r="G23" s="148"/>
      <c r="H23" s="148"/>
      <c r="I23" s="148"/>
      <c r="J23" s="148"/>
      <c r="K23" s="148"/>
      <c r="L23" s="148"/>
      <c r="M23" s="148"/>
      <c r="N23" s="148"/>
      <c r="O23" s="148"/>
      <c r="P23" s="148"/>
      <c r="Q23" s="148"/>
      <c r="R23" s="148"/>
      <c r="S23" s="148"/>
      <c r="T23" s="148"/>
      <c r="U23" s="148"/>
    </row>
    <row r="24" spans="2:21" x14ac:dyDescent="0.25">
      <c r="B24" s="147"/>
      <c r="C24" s="163" t="s">
        <v>169</v>
      </c>
      <c r="D24" s="148"/>
      <c r="E24" s="148"/>
      <c r="F24" s="148"/>
      <c r="G24" s="148"/>
      <c r="H24" s="148"/>
      <c r="I24" s="148"/>
      <c r="J24" s="148"/>
      <c r="K24" s="148"/>
      <c r="L24" s="148"/>
      <c r="M24" s="148"/>
      <c r="N24" s="148"/>
      <c r="O24" s="148"/>
      <c r="P24" s="148"/>
      <c r="Q24" s="148"/>
      <c r="R24" s="148"/>
      <c r="S24" s="148"/>
      <c r="T24" s="148"/>
      <c r="U24" s="148"/>
    </row>
    <row r="25" spans="2:21" x14ac:dyDescent="0.25">
      <c r="B25" s="147"/>
      <c r="C25" s="148"/>
      <c r="D25" s="148"/>
      <c r="E25" s="148"/>
      <c r="F25" s="148"/>
      <c r="G25" s="148"/>
      <c r="H25" s="148"/>
      <c r="I25" s="148"/>
      <c r="J25" s="148"/>
      <c r="K25" s="148"/>
      <c r="L25" s="148"/>
      <c r="M25" s="148"/>
      <c r="N25" s="148"/>
      <c r="O25" s="148"/>
      <c r="P25" s="148"/>
      <c r="Q25" s="148"/>
      <c r="R25" s="148"/>
      <c r="S25" s="148"/>
      <c r="T25" s="148"/>
      <c r="U25" s="148"/>
    </row>
    <row r="26" spans="2:21" x14ac:dyDescent="0.25">
      <c r="B26" s="147" t="s">
        <v>170</v>
      </c>
      <c r="C26" s="148" t="s">
        <v>171</v>
      </c>
      <c r="D26" s="148"/>
      <c r="E26" s="148"/>
      <c r="F26" s="148"/>
      <c r="G26" s="148"/>
      <c r="H26" s="148"/>
      <c r="I26" s="148"/>
      <c r="J26" s="148"/>
      <c r="K26" s="148"/>
      <c r="L26" s="148"/>
      <c r="M26" s="148"/>
      <c r="N26" s="148"/>
      <c r="O26" s="148"/>
      <c r="P26" s="148"/>
      <c r="Q26" s="148"/>
      <c r="R26" s="148"/>
      <c r="S26" s="148"/>
      <c r="T26" s="148"/>
      <c r="U26" s="148"/>
    </row>
    <row r="27" spans="2:21" x14ac:dyDescent="0.25">
      <c r="B27" s="147"/>
      <c r="C27" s="148"/>
      <c r="D27" s="148"/>
      <c r="E27" s="148"/>
      <c r="F27" s="148"/>
      <c r="G27" s="148"/>
      <c r="H27" s="148"/>
      <c r="I27" s="148"/>
      <c r="J27" s="148"/>
      <c r="K27" s="148"/>
      <c r="L27" s="148"/>
      <c r="M27" s="148"/>
      <c r="N27" s="148"/>
      <c r="O27" s="148"/>
      <c r="P27" s="148"/>
      <c r="Q27" s="148"/>
      <c r="R27" s="148"/>
      <c r="S27" s="148"/>
      <c r="T27" s="148"/>
      <c r="U27" s="148"/>
    </row>
    <row r="28" spans="2:21" ht="13.8" customHeight="1" x14ac:dyDescent="0.25">
      <c r="B28" s="147"/>
      <c r="C28" s="148" t="s">
        <v>174</v>
      </c>
      <c r="D28" s="148"/>
      <c r="E28" s="148"/>
      <c r="F28" s="148"/>
      <c r="G28" s="148"/>
      <c r="H28" s="148"/>
      <c r="I28" s="166" t="s">
        <v>173</v>
      </c>
      <c r="J28" s="148"/>
      <c r="K28" s="288" t="s">
        <v>385</v>
      </c>
      <c r="L28" s="289"/>
      <c r="M28" s="289"/>
      <c r="N28" s="289"/>
      <c r="O28" s="289"/>
      <c r="P28" s="289"/>
      <c r="Q28" s="289"/>
      <c r="R28" s="289"/>
      <c r="S28" s="289"/>
      <c r="T28" s="290"/>
      <c r="U28" s="148"/>
    </row>
    <row r="29" spans="2:21" ht="31.2" customHeight="1" x14ac:dyDescent="0.3">
      <c r="B29" s="147"/>
      <c r="C29" s="148"/>
      <c r="D29" s="148"/>
      <c r="E29" s="148"/>
      <c r="F29" s="148"/>
      <c r="G29" s="148"/>
      <c r="H29" s="148"/>
      <c r="I29" s="167" t="s">
        <v>172</v>
      </c>
      <c r="J29" s="148"/>
      <c r="K29" s="291"/>
      <c r="L29" s="292"/>
      <c r="M29" s="292"/>
      <c r="N29" s="292"/>
      <c r="O29" s="292"/>
      <c r="P29" s="292"/>
      <c r="Q29" s="292"/>
      <c r="R29" s="292"/>
      <c r="S29" s="292"/>
      <c r="T29" s="293"/>
      <c r="U29" s="148"/>
    </row>
    <row r="30" spans="2:21" x14ac:dyDescent="0.25">
      <c r="B30" s="147"/>
      <c r="C30" s="148"/>
      <c r="D30" s="148"/>
      <c r="E30" s="148"/>
      <c r="F30" s="148"/>
      <c r="G30" s="148"/>
      <c r="H30" s="148"/>
      <c r="I30" s="148"/>
      <c r="J30" s="148"/>
      <c r="K30" s="148"/>
      <c r="L30" s="148"/>
      <c r="M30" s="148"/>
      <c r="N30" s="148"/>
      <c r="O30" s="148"/>
      <c r="P30" s="148"/>
      <c r="Q30" s="148"/>
      <c r="R30" s="148"/>
      <c r="S30" s="148"/>
      <c r="T30" s="148"/>
      <c r="U30" s="148"/>
    </row>
    <row r="31" spans="2:21" x14ac:dyDescent="0.25">
      <c r="B31" s="147"/>
      <c r="C31" s="148" t="s">
        <v>176</v>
      </c>
      <c r="D31" s="148"/>
      <c r="E31" s="148"/>
      <c r="F31" s="148"/>
      <c r="G31" s="148"/>
      <c r="H31" s="148"/>
      <c r="I31" s="166" t="s">
        <v>386</v>
      </c>
      <c r="J31" s="148"/>
      <c r="K31" s="288" t="s">
        <v>387</v>
      </c>
      <c r="L31" s="289"/>
      <c r="M31" s="289"/>
      <c r="N31" s="289"/>
      <c r="O31" s="289"/>
      <c r="P31" s="289"/>
      <c r="Q31" s="289"/>
      <c r="R31" s="289"/>
      <c r="S31" s="289"/>
      <c r="T31" s="290"/>
      <c r="U31" s="148"/>
    </row>
    <row r="32" spans="2:21" ht="21.6" customHeight="1" x14ac:dyDescent="0.3">
      <c r="B32" s="147"/>
      <c r="C32" s="148" t="s">
        <v>177</v>
      </c>
      <c r="D32" s="148"/>
      <c r="E32" s="148"/>
      <c r="F32" s="148"/>
      <c r="G32" s="148"/>
      <c r="H32" s="148"/>
      <c r="I32" s="167" t="s">
        <v>172</v>
      </c>
      <c r="J32" s="148"/>
      <c r="K32" s="291"/>
      <c r="L32" s="292"/>
      <c r="M32" s="292"/>
      <c r="N32" s="292"/>
      <c r="O32" s="292"/>
      <c r="P32" s="292"/>
      <c r="Q32" s="292"/>
      <c r="R32" s="292"/>
      <c r="S32" s="292"/>
      <c r="T32" s="293"/>
      <c r="U32" s="148"/>
    </row>
    <row r="33" spans="2:21" x14ac:dyDescent="0.25">
      <c r="B33" s="147"/>
      <c r="C33" s="148"/>
      <c r="D33" s="148"/>
      <c r="E33" s="148"/>
      <c r="F33" s="148"/>
      <c r="G33" s="148"/>
      <c r="H33" s="148"/>
      <c r="I33" s="148"/>
      <c r="J33" s="148"/>
      <c r="K33" s="148"/>
      <c r="L33" s="148"/>
      <c r="M33" s="148"/>
      <c r="N33" s="148"/>
      <c r="O33" s="148"/>
      <c r="P33" s="148"/>
      <c r="Q33" s="148"/>
      <c r="R33" s="148"/>
      <c r="S33" s="148"/>
      <c r="T33" s="148"/>
      <c r="U33" s="148"/>
    </row>
    <row r="34" spans="2:21" x14ac:dyDescent="0.25">
      <c r="B34" s="147"/>
      <c r="C34" s="148"/>
      <c r="D34" s="148"/>
      <c r="E34" s="148"/>
      <c r="F34" s="148"/>
      <c r="G34" s="148"/>
      <c r="H34" s="148"/>
      <c r="I34" s="148"/>
      <c r="J34" s="148"/>
      <c r="K34" s="148"/>
      <c r="L34" s="148"/>
      <c r="M34" s="148"/>
      <c r="N34" s="148"/>
      <c r="O34" s="148"/>
      <c r="P34" s="148"/>
      <c r="Q34" s="148"/>
      <c r="R34" s="148"/>
      <c r="S34" s="148"/>
      <c r="T34" s="148"/>
      <c r="U34" s="148"/>
    </row>
    <row r="35" spans="2:21" x14ac:dyDescent="0.25">
      <c r="B35" s="147"/>
      <c r="C35" s="148" t="s">
        <v>178</v>
      </c>
      <c r="D35" s="148"/>
      <c r="E35" s="148"/>
      <c r="F35" s="148"/>
      <c r="G35" s="148"/>
      <c r="H35" s="148"/>
      <c r="I35" s="166" t="s">
        <v>388</v>
      </c>
      <c r="J35" s="148"/>
      <c r="K35" s="288" t="s">
        <v>179</v>
      </c>
      <c r="L35" s="289"/>
      <c r="M35" s="289"/>
      <c r="N35" s="289"/>
      <c r="O35" s="289"/>
      <c r="P35" s="289"/>
      <c r="Q35" s="289"/>
      <c r="R35" s="289"/>
      <c r="S35" s="289"/>
      <c r="T35" s="290"/>
      <c r="U35" s="148"/>
    </row>
    <row r="36" spans="2:21" ht="14.4" x14ac:dyDescent="0.3">
      <c r="B36" s="147"/>
      <c r="C36" s="148"/>
      <c r="D36" s="148"/>
      <c r="E36" s="148"/>
      <c r="F36" s="148"/>
      <c r="G36" s="148"/>
      <c r="H36" s="148"/>
      <c r="I36" s="167" t="s">
        <v>172</v>
      </c>
      <c r="J36" s="148"/>
      <c r="K36" s="291"/>
      <c r="L36" s="292"/>
      <c r="M36" s="292"/>
      <c r="N36" s="292"/>
      <c r="O36" s="292"/>
      <c r="P36" s="292"/>
      <c r="Q36" s="292"/>
      <c r="R36" s="292"/>
      <c r="S36" s="292"/>
      <c r="T36" s="293"/>
      <c r="U36" s="148"/>
    </row>
    <row r="37" spans="2:21" x14ac:dyDescent="0.25">
      <c r="B37" s="147"/>
      <c r="C37" s="148"/>
      <c r="D37" s="148"/>
      <c r="E37" s="148"/>
      <c r="F37" s="148"/>
      <c r="G37" s="148"/>
      <c r="H37" s="148"/>
      <c r="I37" s="148"/>
      <c r="J37" s="148"/>
      <c r="K37" s="148"/>
      <c r="L37" s="148"/>
      <c r="M37" s="148"/>
      <c r="N37" s="148"/>
      <c r="O37" s="148"/>
      <c r="P37" s="148"/>
      <c r="Q37" s="148"/>
      <c r="R37" s="148"/>
      <c r="S37" s="148"/>
      <c r="T37" s="148"/>
      <c r="U37" s="148"/>
    </row>
    <row r="38" spans="2:21" ht="13.8" customHeight="1" x14ac:dyDescent="0.25">
      <c r="B38" s="147"/>
      <c r="C38" s="148" t="s">
        <v>180</v>
      </c>
      <c r="D38" s="148"/>
      <c r="E38" s="148"/>
      <c r="F38" s="148"/>
      <c r="G38" s="148"/>
      <c r="H38" s="148"/>
      <c r="I38" s="166" t="s">
        <v>389</v>
      </c>
      <c r="J38" s="148"/>
      <c r="K38" s="288" t="s">
        <v>181</v>
      </c>
      <c r="L38" s="289"/>
      <c r="M38" s="289"/>
      <c r="N38" s="289"/>
      <c r="O38" s="289"/>
      <c r="P38" s="289"/>
      <c r="Q38" s="289"/>
      <c r="R38" s="289"/>
      <c r="S38" s="289"/>
      <c r="T38" s="290"/>
      <c r="U38" s="148"/>
    </row>
    <row r="39" spans="2:21" ht="22.2" customHeight="1" x14ac:dyDescent="0.3">
      <c r="B39" s="147"/>
      <c r="C39" s="148"/>
      <c r="D39" s="148"/>
      <c r="E39" s="148"/>
      <c r="F39" s="148"/>
      <c r="G39" s="148"/>
      <c r="H39" s="148"/>
      <c r="I39" s="167" t="s">
        <v>172</v>
      </c>
      <c r="J39" s="148"/>
      <c r="K39" s="295"/>
      <c r="L39" s="296"/>
      <c r="M39" s="296"/>
      <c r="N39" s="296"/>
      <c r="O39" s="296"/>
      <c r="P39" s="296"/>
      <c r="Q39" s="296"/>
      <c r="R39" s="296"/>
      <c r="S39" s="296"/>
      <c r="T39" s="297"/>
      <c r="U39" s="148"/>
    </row>
    <row r="40" spans="2:21" ht="24.6" customHeight="1" x14ac:dyDescent="0.25">
      <c r="B40" s="147"/>
      <c r="C40" s="148"/>
      <c r="D40" s="148"/>
      <c r="E40" s="148"/>
      <c r="F40" s="148"/>
      <c r="G40" s="148"/>
      <c r="H40" s="148"/>
      <c r="I40" s="148"/>
      <c r="J40" s="148"/>
      <c r="K40" s="291"/>
      <c r="L40" s="292"/>
      <c r="M40" s="292"/>
      <c r="N40" s="292"/>
      <c r="O40" s="292"/>
      <c r="P40" s="292"/>
      <c r="Q40" s="292"/>
      <c r="R40" s="292"/>
      <c r="S40" s="292"/>
      <c r="T40" s="293"/>
      <c r="U40" s="148"/>
    </row>
    <row r="41" spans="2:21" x14ac:dyDescent="0.25">
      <c r="B41" s="147"/>
      <c r="C41" s="148"/>
      <c r="D41" s="148"/>
      <c r="E41" s="148"/>
      <c r="F41" s="148"/>
      <c r="G41" s="148"/>
      <c r="H41" s="148"/>
      <c r="I41" s="148"/>
      <c r="J41" s="148"/>
      <c r="K41" s="148"/>
      <c r="L41" s="148"/>
      <c r="M41" s="148"/>
      <c r="N41" s="148"/>
      <c r="O41" s="148"/>
      <c r="P41" s="148"/>
      <c r="Q41" s="148"/>
      <c r="R41" s="148"/>
      <c r="S41" s="148"/>
      <c r="T41" s="148"/>
      <c r="U41" s="148"/>
    </row>
    <row r="42" spans="2:21" x14ac:dyDescent="0.25">
      <c r="B42" s="147"/>
      <c r="C42" s="148" t="s">
        <v>182</v>
      </c>
      <c r="D42" s="148"/>
      <c r="E42" s="148"/>
      <c r="F42" s="148"/>
      <c r="G42" s="148"/>
      <c r="H42" s="148"/>
      <c r="I42" s="166" t="s">
        <v>390</v>
      </c>
      <c r="J42" s="148"/>
      <c r="K42" s="288" t="s">
        <v>183</v>
      </c>
      <c r="L42" s="289"/>
      <c r="M42" s="289"/>
      <c r="N42" s="289"/>
      <c r="O42" s="289"/>
      <c r="P42" s="289"/>
      <c r="Q42" s="289"/>
      <c r="R42" s="289"/>
      <c r="S42" s="289"/>
      <c r="T42" s="290"/>
      <c r="U42" s="148"/>
    </row>
    <row r="43" spans="2:21" ht="14.4" x14ac:dyDescent="0.3">
      <c r="B43" s="147"/>
      <c r="C43" s="148"/>
      <c r="D43" s="148"/>
      <c r="E43" s="148"/>
      <c r="F43" s="148"/>
      <c r="G43" s="148"/>
      <c r="H43" s="148"/>
      <c r="I43" s="167" t="s">
        <v>172</v>
      </c>
      <c r="J43" s="148"/>
      <c r="K43" s="295"/>
      <c r="L43" s="296"/>
      <c r="M43" s="296"/>
      <c r="N43" s="296"/>
      <c r="O43" s="296"/>
      <c r="P43" s="296"/>
      <c r="Q43" s="296"/>
      <c r="R43" s="296"/>
      <c r="S43" s="296"/>
      <c r="T43" s="297"/>
      <c r="U43" s="148"/>
    </row>
    <row r="44" spans="2:21" x14ac:dyDescent="0.25">
      <c r="B44" s="147"/>
      <c r="C44" s="148"/>
      <c r="D44" s="148"/>
      <c r="E44" s="148"/>
      <c r="F44" s="148"/>
      <c r="G44" s="148"/>
      <c r="H44" s="148"/>
      <c r="I44" s="148"/>
      <c r="J44" s="148"/>
      <c r="K44" s="295"/>
      <c r="L44" s="296"/>
      <c r="M44" s="296"/>
      <c r="N44" s="296"/>
      <c r="O44" s="296"/>
      <c r="P44" s="296"/>
      <c r="Q44" s="296"/>
      <c r="R44" s="296"/>
      <c r="S44" s="296"/>
      <c r="T44" s="297"/>
      <c r="U44" s="148"/>
    </row>
    <row r="45" spans="2:21" x14ac:dyDescent="0.25">
      <c r="B45" s="147"/>
      <c r="C45" s="148"/>
      <c r="D45" s="148"/>
      <c r="E45" s="148"/>
      <c r="F45" s="148"/>
      <c r="G45" s="148"/>
      <c r="H45" s="148"/>
      <c r="I45" s="148"/>
      <c r="J45" s="148"/>
      <c r="K45" s="291"/>
      <c r="L45" s="292"/>
      <c r="M45" s="292"/>
      <c r="N45" s="292"/>
      <c r="O45" s="292"/>
      <c r="P45" s="292"/>
      <c r="Q45" s="292"/>
      <c r="R45" s="292"/>
      <c r="S45" s="292"/>
      <c r="T45" s="293"/>
      <c r="U45" s="148"/>
    </row>
    <row r="46" spans="2:21" x14ac:dyDescent="0.25">
      <c r="B46" s="147"/>
      <c r="C46" s="148"/>
      <c r="D46" s="148"/>
      <c r="E46" s="148"/>
      <c r="F46" s="148"/>
      <c r="G46" s="148"/>
      <c r="H46" s="148"/>
      <c r="I46" s="148"/>
      <c r="J46" s="148"/>
      <c r="K46" s="148"/>
      <c r="L46" s="148"/>
      <c r="M46" s="148"/>
      <c r="N46" s="148"/>
      <c r="O46" s="148"/>
      <c r="P46" s="148"/>
      <c r="Q46" s="148"/>
      <c r="R46" s="148"/>
      <c r="S46" s="148"/>
      <c r="T46" s="148"/>
      <c r="U46" s="148"/>
    </row>
    <row r="47" spans="2:21" x14ac:dyDescent="0.25">
      <c r="B47" s="147"/>
      <c r="C47" s="148" t="s">
        <v>184</v>
      </c>
      <c r="D47" s="148"/>
      <c r="E47" s="148"/>
      <c r="F47" s="148"/>
      <c r="G47" s="148"/>
      <c r="H47" s="148"/>
      <c r="I47" s="166" t="s">
        <v>391</v>
      </c>
      <c r="J47" s="148"/>
      <c r="K47" s="288" t="s">
        <v>185</v>
      </c>
      <c r="L47" s="289"/>
      <c r="M47" s="289"/>
      <c r="N47" s="289"/>
      <c r="O47" s="289"/>
      <c r="P47" s="289"/>
      <c r="Q47" s="289"/>
      <c r="R47" s="289"/>
      <c r="S47" s="289"/>
      <c r="T47" s="290"/>
      <c r="U47" s="148"/>
    </row>
    <row r="48" spans="2:21" ht="14.4" x14ac:dyDescent="0.3">
      <c r="B48" s="147"/>
      <c r="C48" s="148"/>
      <c r="D48" s="148"/>
      <c r="E48" s="148"/>
      <c r="F48" s="148"/>
      <c r="G48" s="148"/>
      <c r="H48" s="148"/>
      <c r="I48" s="167" t="s">
        <v>172</v>
      </c>
      <c r="J48" s="148"/>
      <c r="K48" s="295"/>
      <c r="L48" s="296"/>
      <c r="M48" s="296"/>
      <c r="N48" s="296"/>
      <c r="O48" s="296"/>
      <c r="P48" s="296"/>
      <c r="Q48" s="296"/>
      <c r="R48" s="296"/>
      <c r="S48" s="296"/>
      <c r="T48" s="297"/>
      <c r="U48" s="148"/>
    </row>
    <row r="49" spans="2:21" x14ac:dyDescent="0.25">
      <c r="B49" s="147"/>
      <c r="C49" s="148"/>
      <c r="D49" s="148"/>
      <c r="E49" s="148"/>
      <c r="F49" s="148"/>
      <c r="G49" s="148"/>
      <c r="H49" s="148"/>
      <c r="I49" s="148"/>
      <c r="J49" s="148"/>
      <c r="K49" s="295"/>
      <c r="L49" s="296"/>
      <c r="M49" s="296"/>
      <c r="N49" s="296"/>
      <c r="O49" s="296"/>
      <c r="P49" s="296"/>
      <c r="Q49" s="296"/>
      <c r="R49" s="296"/>
      <c r="S49" s="296"/>
      <c r="T49" s="297"/>
      <c r="U49" s="148"/>
    </row>
    <row r="50" spans="2:21" x14ac:dyDescent="0.25">
      <c r="B50" s="147"/>
      <c r="C50" s="148"/>
      <c r="D50" s="148"/>
      <c r="E50" s="148"/>
      <c r="F50" s="148"/>
      <c r="G50" s="148"/>
      <c r="H50" s="148"/>
      <c r="I50" s="148"/>
      <c r="J50" s="148"/>
      <c r="K50" s="291"/>
      <c r="L50" s="292"/>
      <c r="M50" s="292"/>
      <c r="N50" s="292"/>
      <c r="O50" s="292"/>
      <c r="P50" s="292"/>
      <c r="Q50" s="292"/>
      <c r="R50" s="292"/>
      <c r="S50" s="292"/>
      <c r="T50" s="293"/>
      <c r="U50" s="148"/>
    </row>
    <row r="51" spans="2:21" x14ac:dyDescent="0.25">
      <c r="B51" s="147"/>
      <c r="C51" s="148"/>
      <c r="D51" s="148"/>
      <c r="E51" s="148"/>
      <c r="F51" s="148"/>
      <c r="G51" s="148"/>
      <c r="H51" s="148"/>
      <c r="I51" s="148"/>
      <c r="J51" s="148"/>
      <c r="K51" s="148"/>
      <c r="L51" s="148"/>
      <c r="M51" s="148"/>
      <c r="N51" s="148"/>
      <c r="O51" s="148"/>
      <c r="P51" s="148"/>
      <c r="Q51" s="148"/>
      <c r="R51" s="148"/>
      <c r="S51" s="148"/>
      <c r="T51" s="148"/>
      <c r="U51" s="148"/>
    </row>
    <row r="52" spans="2:21" ht="14.4" x14ac:dyDescent="0.3">
      <c r="B52" s="147"/>
      <c r="C52" s="148" t="s">
        <v>186</v>
      </c>
      <c r="D52" s="148"/>
      <c r="E52" s="148"/>
      <c r="F52" s="148"/>
      <c r="G52" s="148"/>
      <c r="H52" s="148"/>
      <c r="I52" s="167" t="s">
        <v>392</v>
      </c>
      <c r="J52" s="148"/>
      <c r="K52" s="288" t="s">
        <v>192</v>
      </c>
      <c r="L52" s="289"/>
      <c r="M52" s="289"/>
      <c r="N52" s="289"/>
      <c r="O52" s="289"/>
      <c r="P52" s="289"/>
      <c r="Q52" s="289"/>
      <c r="R52" s="289"/>
      <c r="S52" s="289"/>
      <c r="T52" s="290"/>
      <c r="U52" s="148"/>
    </row>
    <row r="53" spans="2:21" x14ac:dyDescent="0.25">
      <c r="B53" s="147"/>
      <c r="C53" s="148"/>
      <c r="D53" s="148"/>
      <c r="E53" s="148"/>
      <c r="F53" s="148"/>
      <c r="G53" s="148"/>
      <c r="H53" s="148"/>
      <c r="I53" s="148"/>
      <c r="J53" s="148"/>
      <c r="K53" s="291"/>
      <c r="L53" s="292"/>
      <c r="M53" s="292"/>
      <c r="N53" s="292"/>
      <c r="O53" s="292"/>
      <c r="P53" s="292"/>
      <c r="Q53" s="292"/>
      <c r="R53" s="292"/>
      <c r="S53" s="292"/>
      <c r="T53" s="293"/>
      <c r="U53" s="148"/>
    </row>
    <row r="54" spans="2:21" x14ac:dyDescent="0.25">
      <c r="B54" s="147"/>
      <c r="C54" s="148"/>
      <c r="D54" s="148"/>
      <c r="E54" s="148"/>
      <c r="F54" s="148"/>
      <c r="G54" s="148"/>
      <c r="H54" s="148"/>
      <c r="I54" s="148"/>
      <c r="J54" s="148"/>
      <c r="K54" s="148"/>
      <c r="L54" s="148"/>
      <c r="M54" s="148"/>
      <c r="N54" s="148"/>
      <c r="O54" s="148"/>
      <c r="P54" s="148"/>
      <c r="Q54" s="148"/>
      <c r="R54" s="148"/>
      <c r="S54" s="148"/>
      <c r="T54" s="148"/>
      <c r="U54" s="148"/>
    </row>
    <row r="55" spans="2:21" ht="14.4" customHeight="1" x14ac:dyDescent="0.3">
      <c r="B55" s="147"/>
      <c r="C55" s="148" t="s">
        <v>393</v>
      </c>
      <c r="D55" s="148"/>
      <c r="E55" s="148"/>
      <c r="F55" s="148"/>
      <c r="G55" s="148"/>
      <c r="H55" s="148"/>
      <c r="I55" s="167" t="s">
        <v>394</v>
      </c>
      <c r="J55" s="148"/>
      <c r="K55" s="294" t="s">
        <v>193</v>
      </c>
      <c r="L55" s="294"/>
      <c r="M55" s="294"/>
      <c r="N55" s="294"/>
      <c r="O55" s="294"/>
      <c r="P55" s="294"/>
      <c r="Q55" s="294"/>
      <c r="R55" s="294"/>
      <c r="S55" s="294"/>
      <c r="T55" s="294"/>
      <c r="U55" s="148"/>
    </row>
    <row r="56" spans="2:21" ht="22.2" customHeight="1" x14ac:dyDescent="0.25">
      <c r="B56" s="147"/>
      <c r="C56" s="148"/>
      <c r="D56" s="148"/>
      <c r="E56" s="148"/>
      <c r="F56" s="148"/>
      <c r="G56" s="148"/>
      <c r="H56" s="148"/>
      <c r="I56" s="148"/>
      <c r="J56" s="148"/>
      <c r="K56" s="294"/>
      <c r="L56" s="294"/>
      <c r="M56" s="294"/>
      <c r="N56" s="294"/>
      <c r="O56" s="294"/>
      <c r="P56" s="294"/>
      <c r="Q56" s="294"/>
      <c r="R56" s="294"/>
      <c r="S56" s="294"/>
      <c r="T56" s="294"/>
      <c r="U56" s="148"/>
    </row>
    <row r="57" spans="2:21" ht="24.6" customHeight="1" x14ac:dyDescent="0.25">
      <c r="B57" s="147"/>
      <c r="C57" s="148"/>
      <c r="D57" s="148"/>
      <c r="E57" s="148"/>
      <c r="F57" s="148"/>
      <c r="G57" s="148"/>
      <c r="H57" s="148"/>
      <c r="I57" s="148"/>
      <c r="J57" s="148"/>
      <c r="K57" s="294"/>
      <c r="L57" s="294"/>
      <c r="M57" s="294"/>
      <c r="N57" s="294"/>
      <c r="O57" s="294"/>
      <c r="P57" s="294"/>
      <c r="Q57" s="294"/>
      <c r="R57" s="294"/>
      <c r="S57" s="294"/>
      <c r="T57" s="294"/>
      <c r="U57" s="148"/>
    </row>
    <row r="58" spans="2:21" ht="20.399999999999999" customHeight="1" x14ac:dyDescent="0.25">
      <c r="B58" s="147"/>
      <c r="C58" s="148"/>
      <c r="D58" s="148"/>
      <c r="E58" s="148"/>
      <c r="F58" s="148"/>
      <c r="G58" s="148"/>
      <c r="H58" s="148"/>
      <c r="I58" s="148"/>
      <c r="J58" s="148"/>
      <c r="K58" s="294"/>
      <c r="L58" s="294"/>
      <c r="M58" s="294"/>
      <c r="N58" s="294"/>
      <c r="O58" s="294"/>
      <c r="P58" s="294"/>
      <c r="Q58" s="294"/>
      <c r="R58" s="294"/>
      <c r="S58" s="294"/>
      <c r="T58" s="294"/>
      <c r="U58" s="148"/>
    </row>
    <row r="59" spans="2:21" ht="15.6" customHeight="1" x14ac:dyDescent="0.25">
      <c r="B59" s="147"/>
      <c r="C59" s="148"/>
      <c r="D59" s="148"/>
      <c r="E59" s="148"/>
      <c r="F59" s="148"/>
      <c r="G59" s="148"/>
      <c r="H59" s="148"/>
      <c r="I59" s="148"/>
      <c r="J59" s="148"/>
      <c r="K59" s="148"/>
      <c r="L59" s="148"/>
      <c r="M59" s="148"/>
      <c r="N59" s="148"/>
      <c r="O59" s="148"/>
      <c r="P59" s="148"/>
      <c r="Q59" s="148"/>
      <c r="R59" s="148"/>
      <c r="S59" s="148"/>
      <c r="T59" s="148"/>
      <c r="U59" s="148"/>
    </row>
    <row r="60" spans="2:21" x14ac:dyDescent="0.25">
      <c r="B60" s="149"/>
    </row>
    <row r="61" spans="2:21" x14ac:dyDescent="0.25">
      <c r="B61" s="149"/>
    </row>
    <row r="62" spans="2:21" x14ac:dyDescent="0.25">
      <c r="B62" s="149"/>
    </row>
    <row r="63" spans="2:21" x14ac:dyDescent="0.25">
      <c r="B63" s="149"/>
    </row>
    <row r="64" spans="2:21" x14ac:dyDescent="0.25">
      <c r="B64" s="149"/>
    </row>
    <row r="65" s="149" customFormat="1" x14ac:dyDescent="0.25"/>
    <row r="66" s="149" customFormat="1" x14ac:dyDescent="0.25"/>
    <row r="67" s="149" customFormat="1" x14ac:dyDescent="0.25"/>
    <row r="68" s="149" customFormat="1" x14ac:dyDescent="0.25"/>
    <row r="69" s="149" customFormat="1" x14ac:dyDescent="0.25"/>
    <row r="70" s="149" customFormat="1" x14ac:dyDescent="0.25"/>
    <row r="71" s="149" customFormat="1" x14ac:dyDescent="0.25"/>
    <row r="72" s="149" customFormat="1" x14ac:dyDescent="0.25"/>
  </sheetData>
  <sheetProtection algorithmName="SHA-512" hashValue="oSKPBykP9Qga+pwDXYds4n1dgoCGjljV/wsmSvbpq4xm6nfFwcKKuC9nBhaaBl41XTrhdM+tNXDdnKi7bQHEUw==" saltValue="t7KjL1A2W7olSlAIqPoERw==" spinCount="100000" sheet="1" objects="1" scenarios="1" formatCells="0" formatColumns="0" formatRows="0" insertColumns="0" insertRows="0"/>
  <mergeCells count="8">
    <mergeCell ref="K28:T29"/>
    <mergeCell ref="K55:T58"/>
    <mergeCell ref="K52:T53"/>
    <mergeCell ref="K31:T32"/>
    <mergeCell ref="K35:T36"/>
    <mergeCell ref="K38:T40"/>
    <mergeCell ref="K42:T45"/>
    <mergeCell ref="K47:T50"/>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I357"/>
  <sheetViews>
    <sheetView zoomScaleNormal="100" workbookViewId="0">
      <pane xSplit="2" ySplit="12" topLeftCell="C13" activePane="bottomRight" state="frozen"/>
      <selection pane="topRight" activeCell="C1" sqref="C1"/>
      <selection pane="bottomLeft" activeCell="A13" sqref="A13"/>
      <selection pane="bottomRight" activeCell="I25" sqref="I25"/>
    </sheetView>
  </sheetViews>
  <sheetFormatPr defaultRowHeight="13.8" outlineLevelRow="3" x14ac:dyDescent="0.25"/>
  <cols>
    <col min="1" max="1" width="5.6640625" style="9" customWidth="1"/>
    <col min="2" max="2" width="5.21875" style="9" customWidth="1"/>
    <col min="3" max="3" width="61.21875" style="9" customWidth="1"/>
    <col min="4" max="4" width="4.88671875" style="9" customWidth="1"/>
    <col min="5" max="5" width="10.44140625" style="57" customWidth="1"/>
    <col min="6" max="7" width="4.77734375" style="9" customWidth="1"/>
    <col min="8" max="8" width="13.44140625" style="9" customWidth="1"/>
    <col min="9" max="9" width="13.109375" style="9" customWidth="1"/>
    <col min="10" max="10" width="12.21875" style="9" customWidth="1"/>
    <col min="11" max="11" width="5.33203125" style="9" customWidth="1"/>
    <col min="12" max="14" width="11.109375" style="9" bestFit="1" customWidth="1"/>
    <col min="15" max="29" width="9.33203125" style="9" bestFit="1" customWidth="1"/>
    <col min="30" max="41" width="8.88671875" style="9"/>
    <col min="42" max="42" width="4.88671875" style="9" customWidth="1"/>
    <col min="43" max="16384" width="8.88671875" style="9"/>
  </cols>
  <sheetData>
    <row r="3" spans="2:42" ht="14.4" thickBot="1" x14ac:dyDescent="0.3">
      <c r="B3" s="7"/>
      <c r="C3" s="7"/>
      <c r="D3" s="7"/>
      <c r="E3" s="8"/>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row>
    <row r="4" spans="2:42" x14ac:dyDescent="0.25">
      <c r="B4" s="7"/>
      <c r="C4" s="10" t="str">
        <f>'0-Instructiuni'!C3</f>
        <v>PROGRAMUL REGIONAL NORD-VEST 2021-2027</v>
      </c>
      <c r="D4" s="11"/>
      <c r="E4" s="8"/>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row>
    <row r="5" spans="2:42" x14ac:dyDescent="0.25">
      <c r="B5" s="7"/>
      <c r="C5" s="12" t="str">
        <f>'0-Instructiuni'!C4</f>
        <v>Investiții productive pentru microîntreprinderile din regiunea de dezvoltare Nord-Vest</v>
      </c>
      <c r="D5" s="13"/>
      <c r="E5" s="8"/>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row>
    <row r="6" spans="2:42" ht="14.4" thickBot="1" x14ac:dyDescent="0.3">
      <c r="B6" s="7"/>
      <c r="C6" s="14" t="str">
        <f>'0-Instructiuni'!C5</f>
        <v>Apel de proiecte nr. PRNV/2023/131.A/1</v>
      </c>
      <c r="D6" s="15"/>
      <c r="E6" s="8"/>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row>
    <row r="7" spans="2:42" x14ac:dyDescent="0.25">
      <c r="B7" s="7"/>
      <c r="C7" s="16"/>
      <c r="D7" s="16"/>
      <c r="E7" s="8"/>
      <c r="F7" s="7"/>
      <c r="G7" s="7"/>
      <c r="H7" s="7"/>
      <c r="I7" s="7"/>
      <c r="J7" s="7"/>
      <c r="K7" s="7"/>
      <c r="L7" s="17">
        <f>IF(L11="Implementare",0,J7+1)</f>
        <v>0</v>
      </c>
      <c r="M7" s="17">
        <f t="shared" ref="M7:AO7" si="0">IF(M11="Implementare",0,L7+1)</f>
        <v>1</v>
      </c>
      <c r="N7" s="17">
        <f t="shared" si="0"/>
        <v>2</v>
      </c>
      <c r="O7" s="17">
        <f t="shared" si="0"/>
        <v>3</v>
      </c>
      <c r="P7" s="17">
        <f t="shared" si="0"/>
        <v>4</v>
      </c>
      <c r="Q7" s="17">
        <f t="shared" si="0"/>
        <v>5</v>
      </c>
      <c r="R7" s="17">
        <f t="shared" si="0"/>
        <v>6</v>
      </c>
      <c r="S7" s="17">
        <f t="shared" si="0"/>
        <v>7</v>
      </c>
      <c r="T7" s="17">
        <f t="shared" si="0"/>
        <v>8</v>
      </c>
      <c r="U7" s="17">
        <f t="shared" si="0"/>
        <v>9</v>
      </c>
      <c r="V7" s="17">
        <f t="shared" si="0"/>
        <v>10</v>
      </c>
      <c r="W7" s="17">
        <f t="shared" si="0"/>
        <v>11</v>
      </c>
      <c r="X7" s="17">
        <f t="shared" si="0"/>
        <v>12</v>
      </c>
      <c r="Y7" s="17">
        <f t="shared" si="0"/>
        <v>13</v>
      </c>
      <c r="Z7" s="17">
        <f t="shared" si="0"/>
        <v>14</v>
      </c>
      <c r="AA7" s="17">
        <f t="shared" si="0"/>
        <v>15</v>
      </c>
      <c r="AB7" s="17">
        <f t="shared" si="0"/>
        <v>16</v>
      </c>
      <c r="AC7" s="17">
        <f t="shared" si="0"/>
        <v>17</v>
      </c>
      <c r="AD7" s="17">
        <f t="shared" si="0"/>
        <v>18</v>
      </c>
      <c r="AE7" s="17">
        <f t="shared" si="0"/>
        <v>19</v>
      </c>
      <c r="AF7" s="17">
        <f t="shared" si="0"/>
        <v>20</v>
      </c>
      <c r="AG7" s="17">
        <f t="shared" si="0"/>
        <v>21</v>
      </c>
      <c r="AH7" s="17">
        <f t="shared" si="0"/>
        <v>22</v>
      </c>
      <c r="AI7" s="17">
        <f t="shared" si="0"/>
        <v>23</v>
      </c>
      <c r="AJ7" s="17">
        <f t="shared" si="0"/>
        <v>24</v>
      </c>
      <c r="AK7" s="17">
        <f t="shared" si="0"/>
        <v>25</v>
      </c>
      <c r="AL7" s="17">
        <f t="shared" si="0"/>
        <v>26</v>
      </c>
      <c r="AM7" s="17">
        <f t="shared" si="0"/>
        <v>27</v>
      </c>
      <c r="AN7" s="17">
        <f t="shared" si="0"/>
        <v>28</v>
      </c>
      <c r="AO7" s="17">
        <f t="shared" si="0"/>
        <v>29</v>
      </c>
      <c r="AP7" s="7"/>
    </row>
    <row r="8" spans="2:42" s="149" customFormat="1" ht="21.6" customHeight="1" x14ac:dyDescent="0.25">
      <c r="B8" s="148"/>
      <c r="C8" s="299" t="s">
        <v>88</v>
      </c>
      <c r="D8" s="300"/>
      <c r="E8" s="300"/>
      <c r="F8" s="300"/>
      <c r="G8" s="300"/>
      <c r="H8" s="300"/>
      <c r="I8" s="300"/>
      <c r="J8" s="300"/>
      <c r="K8" s="301"/>
      <c r="L8" s="170">
        <f>YEAR(E26)</f>
        <v>2025</v>
      </c>
      <c r="M8" s="170">
        <f>L8+1</f>
        <v>2026</v>
      </c>
      <c r="N8" s="170">
        <f t="shared" ref="N8:AC8" si="1">M8+1</f>
        <v>2027</v>
      </c>
      <c r="O8" s="170">
        <f t="shared" si="1"/>
        <v>2028</v>
      </c>
      <c r="P8" s="170">
        <f t="shared" si="1"/>
        <v>2029</v>
      </c>
      <c r="Q8" s="170">
        <f t="shared" si="1"/>
        <v>2030</v>
      </c>
      <c r="R8" s="170">
        <f t="shared" si="1"/>
        <v>2031</v>
      </c>
      <c r="S8" s="170">
        <f t="shared" si="1"/>
        <v>2032</v>
      </c>
      <c r="T8" s="170">
        <f t="shared" si="1"/>
        <v>2033</v>
      </c>
      <c r="U8" s="170">
        <f t="shared" si="1"/>
        <v>2034</v>
      </c>
      <c r="V8" s="170">
        <f t="shared" si="1"/>
        <v>2035</v>
      </c>
      <c r="W8" s="170">
        <f t="shared" si="1"/>
        <v>2036</v>
      </c>
      <c r="X8" s="170">
        <f t="shared" si="1"/>
        <v>2037</v>
      </c>
      <c r="Y8" s="170">
        <f t="shared" si="1"/>
        <v>2038</v>
      </c>
      <c r="Z8" s="170">
        <f t="shared" si="1"/>
        <v>2039</v>
      </c>
      <c r="AA8" s="170">
        <f t="shared" si="1"/>
        <v>2040</v>
      </c>
      <c r="AB8" s="170">
        <f t="shared" si="1"/>
        <v>2041</v>
      </c>
      <c r="AC8" s="170">
        <f t="shared" si="1"/>
        <v>2042</v>
      </c>
      <c r="AD8" s="170">
        <f t="shared" ref="AD8:AO8" si="2">AC8+1</f>
        <v>2043</v>
      </c>
      <c r="AE8" s="170">
        <f t="shared" si="2"/>
        <v>2044</v>
      </c>
      <c r="AF8" s="170">
        <f t="shared" si="2"/>
        <v>2045</v>
      </c>
      <c r="AG8" s="170">
        <f t="shared" si="2"/>
        <v>2046</v>
      </c>
      <c r="AH8" s="170">
        <f t="shared" si="2"/>
        <v>2047</v>
      </c>
      <c r="AI8" s="170">
        <f t="shared" si="2"/>
        <v>2048</v>
      </c>
      <c r="AJ8" s="170">
        <f t="shared" si="2"/>
        <v>2049</v>
      </c>
      <c r="AK8" s="170">
        <f t="shared" si="2"/>
        <v>2050</v>
      </c>
      <c r="AL8" s="170">
        <f t="shared" si="2"/>
        <v>2051</v>
      </c>
      <c r="AM8" s="170">
        <f t="shared" si="2"/>
        <v>2052</v>
      </c>
      <c r="AN8" s="170">
        <f t="shared" si="2"/>
        <v>2053</v>
      </c>
      <c r="AO8" s="170">
        <f t="shared" si="2"/>
        <v>2054</v>
      </c>
      <c r="AP8" s="148"/>
    </row>
    <row r="9" spans="2:42" s="149" customFormat="1" ht="15.6" hidden="1" x14ac:dyDescent="0.25">
      <c r="B9" s="148"/>
      <c r="C9" s="171"/>
      <c r="D9" s="172"/>
      <c r="E9" s="170"/>
      <c r="F9" s="173"/>
      <c r="G9" s="173"/>
      <c r="H9" s="172"/>
      <c r="I9" s="172"/>
      <c r="J9" s="173"/>
      <c r="K9" s="173"/>
      <c r="L9" s="174">
        <f>DATE(L8,12,31)</f>
        <v>46022</v>
      </c>
      <c r="M9" s="174">
        <f t="shared" ref="M9:AC9" si="3">DATE(M8,12,31)</f>
        <v>46387</v>
      </c>
      <c r="N9" s="174">
        <f t="shared" si="3"/>
        <v>46752</v>
      </c>
      <c r="O9" s="174">
        <f t="shared" si="3"/>
        <v>47118</v>
      </c>
      <c r="P9" s="174">
        <f t="shared" si="3"/>
        <v>47483</v>
      </c>
      <c r="Q9" s="174">
        <f t="shared" si="3"/>
        <v>47848</v>
      </c>
      <c r="R9" s="174">
        <f t="shared" si="3"/>
        <v>48213</v>
      </c>
      <c r="S9" s="174">
        <f t="shared" si="3"/>
        <v>48579</v>
      </c>
      <c r="T9" s="174">
        <f t="shared" si="3"/>
        <v>48944</v>
      </c>
      <c r="U9" s="174">
        <f t="shared" si="3"/>
        <v>49309</v>
      </c>
      <c r="V9" s="174">
        <f t="shared" si="3"/>
        <v>49674</v>
      </c>
      <c r="W9" s="174">
        <f t="shared" si="3"/>
        <v>50040</v>
      </c>
      <c r="X9" s="174">
        <f t="shared" si="3"/>
        <v>50405</v>
      </c>
      <c r="Y9" s="174">
        <f t="shared" si="3"/>
        <v>50770</v>
      </c>
      <c r="Z9" s="174">
        <f t="shared" si="3"/>
        <v>51135</v>
      </c>
      <c r="AA9" s="174">
        <f t="shared" si="3"/>
        <v>51501</v>
      </c>
      <c r="AB9" s="174">
        <f t="shared" si="3"/>
        <v>51866</v>
      </c>
      <c r="AC9" s="174">
        <f t="shared" si="3"/>
        <v>52231</v>
      </c>
      <c r="AD9" s="174">
        <f t="shared" ref="AD9" si="4">DATE(AD8,12,31)</f>
        <v>52596</v>
      </c>
      <c r="AE9" s="174">
        <f t="shared" ref="AE9" si="5">DATE(AE8,12,31)</f>
        <v>52962</v>
      </c>
      <c r="AF9" s="174">
        <f t="shared" ref="AF9" si="6">DATE(AF8,12,31)</f>
        <v>53327</v>
      </c>
      <c r="AG9" s="174">
        <f t="shared" ref="AG9" si="7">DATE(AG8,12,31)</f>
        <v>53692</v>
      </c>
      <c r="AH9" s="174">
        <f t="shared" ref="AH9" si="8">DATE(AH8,12,31)</f>
        <v>54057</v>
      </c>
      <c r="AI9" s="174">
        <f t="shared" ref="AI9" si="9">DATE(AI8,12,31)</f>
        <v>54423</v>
      </c>
      <c r="AJ9" s="174">
        <f t="shared" ref="AJ9" si="10">DATE(AJ8,12,31)</f>
        <v>54788</v>
      </c>
      <c r="AK9" s="174">
        <f t="shared" ref="AK9" si="11">DATE(AK8,12,31)</f>
        <v>55153</v>
      </c>
      <c r="AL9" s="174">
        <f t="shared" ref="AL9" si="12">DATE(AL8,12,31)</f>
        <v>55518</v>
      </c>
      <c r="AM9" s="174">
        <f t="shared" ref="AM9" si="13">DATE(AM8,12,31)</f>
        <v>55884</v>
      </c>
      <c r="AN9" s="174">
        <f t="shared" ref="AN9" si="14">DATE(AN8,12,31)</f>
        <v>56249</v>
      </c>
      <c r="AO9" s="174">
        <f t="shared" ref="AO9" si="15">DATE(AO8,12,31)</f>
        <v>56614</v>
      </c>
      <c r="AP9" s="148"/>
    </row>
    <row r="10" spans="2:42" s="149" customFormat="1" ht="15.6" hidden="1" x14ac:dyDescent="0.25">
      <c r="B10" s="148"/>
      <c r="C10" s="171"/>
      <c r="D10" s="172"/>
      <c r="E10" s="170"/>
      <c r="F10" s="173"/>
      <c r="G10" s="173"/>
      <c r="H10" s="172"/>
      <c r="I10" s="172"/>
      <c r="J10" s="173"/>
      <c r="K10" s="173"/>
      <c r="L10" s="175">
        <f>DATEDIF(E26-1,L9,"M")</f>
        <v>12</v>
      </c>
      <c r="M10" s="175">
        <f>DATEDIF(L9,M9,"M")</f>
        <v>12</v>
      </c>
      <c r="N10" s="175">
        <f t="shared" ref="N10:AC10" si="16">DATEDIF(M9,N9,"M")</f>
        <v>12</v>
      </c>
      <c r="O10" s="175">
        <f t="shared" si="16"/>
        <v>12</v>
      </c>
      <c r="P10" s="175">
        <f t="shared" si="16"/>
        <v>12</v>
      </c>
      <c r="Q10" s="175">
        <f t="shared" si="16"/>
        <v>12</v>
      </c>
      <c r="R10" s="175">
        <f t="shared" si="16"/>
        <v>12</v>
      </c>
      <c r="S10" s="175">
        <f t="shared" si="16"/>
        <v>12</v>
      </c>
      <c r="T10" s="175">
        <f t="shared" si="16"/>
        <v>12</v>
      </c>
      <c r="U10" s="175">
        <f t="shared" si="16"/>
        <v>12</v>
      </c>
      <c r="V10" s="175">
        <f t="shared" si="16"/>
        <v>12</v>
      </c>
      <c r="W10" s="175">
        <f t="shared" si="16"/>
        <v>12</v>
      </c>
      <c r="X10" s="175">
        <f t="shared" si="16"/>
        <v>12</v>
      </c>
      <c r="Y10" s="175">
        <f t="shared" si="16"/>
        <v>12</v>
      </c>
      <c r="Z10" s="175">
        <f t="shared" si="16"/>
        <v>12</v>
      </c>
      <c r="AA10" s="175">
        <f t="shared" si="16"/>
        <v>12</v>
      </c>
      <c r="AB10" s="175">
        <f t="shared" si="16"/>
        <v>12</v>
      </c>
      <c r="AC10" s="175">
        <f t="shared" si="16"/>
        <v>12</v>
      </c>
      <c r="AD10" s="175">
        <f t="shared" ref="AD10" si="17">DATEDIF(AC9,AD9,"M")</f>
        <v>12</v>
      </c>
      <c r="AE10" s="175">
        <f t="shared" ref="AE10" si="18">DATEDIF(AD9,AE9,"M")</f>
        <v>12</v>
      </c>
      <c r="AF10" s="175">
        <f t="shared" ref="AF10" si="19">DATEDIF(AE9,AF9,"M")</f>
        <v>12</v>
      </c>
      <c r="AG10" s="175">
        <f t="shared" ref="AG10" si="20">DATEDIF(AF9,AG9,"M")</f>
        <v>12</v>
      </c>
      <c r="AH10" s="175">
        <f t="shared" ref="AH10" si="21">DATEDIF(AG9,AH9,"M")</f>
        <v>12</v>
      </c>
      <c r="AI10" s="175">
        <f t="shared" ref="AI10" si="22">DATEDIF(AH9,AI9,"M")</f>
        <v>12</v>
      </c>
      <c r="AJ10" s="175">
        <f t="shared" ref="AJ10" si="23">DATEDIF(AI9,AJ9,"M")</f>
        <v>12</v>
      </c>
      <c r="AK10" s="175">
        <f t="shared" ref="AK10" si="24">DATEDIF(AJ9,AK9,"M")</f>
        <v>12</v>
      </c>
      <c r="AL10" s="175">
        <f t="shared" ref="AL10" si="25">DATEDIF(AK9,AL9,"M")</f>
        <v>12</v>
      </c>
      <c r="AM10" s="175">
        <f t="shared" ref="AM10" si="26">DATEDIF(AL9,AM9,"M")</f>
        <v>12</v>
      </c>
      <c r="AN10" s="175">
        <f t="shared" ref="AN10" si="27">DATEDIF(AM9,AN9,"M")</f>
        <v>12</v>
      </c>
      <c r="AO10" s="175">
        <f t="shared" ref="AO10" si="28">DATEDIF(AN9,AO9,"M")</f>
        <v>12</v>
      </c>
      <c r="AP10" s="148"/>
    </row>
    <row r="11" spans="2:42" s="149" customFormat="1" ht="22.8" customHeight="1" x14ac:dyDescent="0.25">
      <c r="B11" s="148"/>
      <c r="C11" s="299" t="s">
        <v>89</v>
      </c>
      <c r="D11" s="300"/>
      <c r="E11" s="300"/>
      <c r="F11" s="300"/>
      <c r="G11" s="300"/>
      <c r="H11" s="300"/>
      <c r="I11" s="300"/>
      <c r="J11" s="300"/>
      <c r="K11" s="301"/>
      <c r="L11" s="176" t="s">
        <v>87</v>
      </c>
      <c r="M11" s="177" t="str">
        <f>IF($E$27-L10&gt;0,"Implementare","Operare")</f>
        <v>Operare</v>
      </c>
      <c r="N11" s="177" t="str">
        <f>IF($E$27-SUM($L$10:M10)&gt;0,"Implementare","Operare")</f>
        <v>Operare</v>
      </c>
      <c r="O11" s="177" t="str">
        <f>IF($E$27-SUM($L$10:N10)&gt;=0,"Implementare","Operare")</f>
        <v>Operare</v>
      </c>
      <c r="P11" s="177" t="str">
        <f>IF($E$27-SUM($L$10:O10)&gt;=0,"Implementare","Operare")</f>
        <v>Operare</v>
      </c>
      <c r="Q11" s="177" t="str">
        <f>IF($E$27-SUM($L$10:P10)&gt;=0,"Implementare","Operare")</f>
        <v>Operare</v>
      </c>
      <c r="R11" s="177" t="str">
        <f>IF($E$27-SUM($L$10:Q10)&gt;=0,"Implementare","Operare")</f>
        <v>Operare</v>
      </c>
      <c r="S11" s="177" t="str">
        <f>IF($E$27-SUM($L$10:R10)&gt;=0,"Implementare","Operare")</f>
        <v>Operare</v>
      </c>
      <c r="T11" s="177" t="str">
        <f>IF($E$27-SUM($L$10:S10)&gt;=0,"Implementare","Operare")</f>
        <v>Operare</v>
      </c>
      <c r="U11" s="177" t="str">
        <f>IF($E$27-SUM($L$10:T10)&gt;=0,"Implementare","Operare")</f>
        <v>Operare</v>
      </c>
      <c r="V11" s="177" t="str">
        <f>IF($E$27-SUM($L$10:U10)&gt;=0,"Implementare","Operare")</f>
        <v>Operare</v>
      </c>
      <c r="W11" s="177" t="str">
        <f>IF($E$27-SUM($L$10:V10)&gt;=0,"Implementare","Operare")</f>
        <v>Operare</v>
      </c>
      <c r="X11" s="177" t="str">
        <f>IF($E$27-SUM($L$10:W10)&gt;=0,"Implementare","Operare")</f>
        <v>Operare</v>
      </c>
      <c r="Y11" s="177" t="str">
        <f>IF($E$27-SUM($L$10:X10)&gt;=0,"Implementare","Operare")</f>
        <v>Operare</v>
      </c>
      <c r="Z11" s="177" t="str">
        <f>IF($E$27-SUM($L$10:Y10)&gt;=0,"Implementare","Operare")</f>
        <v>Operare</v>
      </c>
      <c r="AA11" s="177" t="str">
        <f>IF($E$27-SUM($L$10:Z10)&gt;=0,"Implementare","Operare")</f>
        <v>Operare</v>
      </c>
      <c r="AB11" s="177" t="str">
        <f>IF($E$27-SUM($L$10:AA10)&gt;=0,"Implementare","Operare")</f>
        <v>Operare</v>
      </c>
      <c r="AC11" s="177" t="str">
        <f>IF($E$27-SUM($L$10:AB10)&gt;=0,"Implementare","Operare")</f>
        <v>Operare</v>
      </c>
      <c r="AD11" s="177" t="str">
        <f>IF($E$27-SUM($L$10:AC10)&gt;=0,"Implementare","Operare")</f>
        <v>Operare</v>
      </c>
      <c r="AE11" s="177" t="str">
        <f>IF($E$27-SUM($L$10:AD10)&gt;=0,"Implementare","Operare")</f>
        <v>Operare</v>
      </c>
      <c r="AF11" s="177" t="str">
        <f>IF($E$27-SUM($L$10:AE10)&gt;=0,"Implementare","Operare")</f>
        <v>Operare</v>
      </c>
      <c r="AG11" s="177" t="str">
        <f>IF($E$27-SUM($L$10:AF10)&gt;=0,"Implementare","Operare")</f>
        <v>Operare</v>
      </c>
      <c r="AH11" s="177" t="str">
        <f>IF($E$27-SUM($L$10:AG10)&gt;=0,"Implementare","Operare")</f>
        <v>Operare</v>
      </c>
      <c r="AI11" s="177" t="str">
        <f>IF($E$27-SUM($L$10:AH10)&gt;=0,"Implementare","Operare")</f>
        <v>Operare</v>
      </c>
      <c r="AJ11" s="177" t="str">
        <f>IF($E$27-SUM($L$10:AI10)&gt;=0,"Implementare","Operare")</f>
        <v>Operare</v>
      </c>
      <c r="AK11" s="177" t="str">
        <f>IF($E$27-SUM($L$10:AJ10)&gt;=0,"Implementare","Operare")</f>
        <v>Operare</v>
      </c>
      <c r="AL11" s="177" t="str">
        <f>IF($E$27-SUM($L$10:AK10)&gt;=0,"Implementare","Operare")</f>
        <v>Operare</v>
      </c>
      <c r="AM11" s="177" t="str">
        <f>IF($E$27-SUM($L$10:AL10)&gt;=0,"Implementare","Operare")</f>
        <v>Operare</v>
      </c>
      <c r="AN11" s="177" t="str">
        <f>IF($E$27-SUM($L$10:AM10)&gt;=0,"Implementare","Operare")</f>
        <v>Operare</v>
      </c>
      <c r="AO11" s="177" t="str">
        <f>IF($E$27-SUM($L$10:AN10)&gt;=0,"Implementare","Operare")</f>
        <v>Operare</v>
      </c>
      <c r="AP11" s="148"/>
    </row>
    <row r="12" spans="2:42" x14ac:dyDescent="0.25">
      <c r="B12" s="7"/>
      <c r="C12" s="7"/>
      <c r="D12" s="7"/>
      <c r="E12" s="18"/>
      <c r="F12" s="16"/>
      <c r="G12" s="16"/>
      <c r="H12" s="16"/>
      <c r="I12" s="16"/>
      <c r="J12" s="16"/>
      <c r="K12" s="16"/>
      <c r="L12" s="16"/>
      <c r="M12" s="16"/>
      <c r="N12" s="16"/>
      <c r="O12" s="16"/>
      <c r="P12" s="16"/>
      <c r="Q12" s="16"/>
      <c r="R12" s="16"/>
      <c r="S12" s="16"/>
      <c r="T12" s="16"/>
      <c r="U12" s="16"/>
      <c r="V12" s="16"/>
      <c r="W12" s="7"/>
      <c r="X12" s="7"/>
      <c r="Y12" s="7"/>
      <c r="Z12" s="7"/>
      <c r="AA12" s="7"/>
      <c r="AB12" s="7"/>
      <c r="AC12" s="7"/>
      <c r="AD12" s="7"/>
      <c r="AE12" s="7"/>
      <c r="AF12" s="7"/>
      <c r="AG12" s="7"/>
      <c r="AH12" s="7"/>
      <c r="AI12" s="7"/>
      <c r="AJ12" s="7"/>
      <c r="AK12" s="7"/>
      <c r="AL12" s="7"/>
      <c r="AM12" s="7"/>
      <c r="AN12" s="7"/>
      <c r="AO12" s="7"/>
      <c r="AP12" s="7"/>
    </row>
    <row r="13" spans="2:42" x14ac:dyDescent="0.25">
      <c r="E13" s="9"/>
    </row>
    <row r="14" spans="2:42" x14ac:dyDescent="0.25">
      <c r="E14" s="9"/>
    </row>
    <row r="15" spans="2:42" x14ac:dyDescent="0.25">
      <c r="B15" s="7"/>
      <c r="C15" s="7"/>
      <c r="D15" s="7"/>
      <c r="E15" s="18"/>
      <c r="F15" s="16"/>
      <c r="G15" s="16"/>
      <c r="H15" s="16"/>
      <c r="I15" s="16"/>
      <c r="J15" s="16"/>
      <c r="K15" s="16"/>
      <c r="L15" s="16"/>
      <c r="M15" s="16"/>
      <c r="N15" s="16"/>
      <c r="O15" s="16"/>
      <c r="P15" s="16"/>
      <c r="Q15" s="16"/>
      <c r="R15" s="16"/>
      <c r="S15" s="16"/>
      <c r="T15" s="16"/>
      <c r="U15" s="16"/>
      <c r="V15" s="16"/>
      <c r="W15" s="7"/>
      <c r="X15" s="7"/>
      <c r="Y15" s="7"/>
      <c r="Z15" s="7"/>
      <c r="AA15" s="7"/>
      <c r="AB15" s="7"/>
      <c r="AC15" s="7"/>
      <c r="AD15" s="7"/>
      <c r="AE15" s="7"/>
      <c r="AF15" s="7"/>
      <c r="AG15" s="7"/>
      <c r="AH15" s="7"/>
      <c r="AI15" s="7"/>
      <c r="AJ15" s="7"/>
      <c r="AK15" s="7"/>
      <c r="AL15" s="7"/>
      <c r="AM15" s="7"/>
      <c r="AN15" s="7"/>
      <c r="AO15" s="7"/>
      <c r="AP15" s="7"/>
    </row>
    <row r="16" spans="2:42" s="23" customFormat="1" ht="24.6" customHeight="1" x14ac:dyDescent="0.3">
      <c r="B16" s="19"/>
      <c r="C16" s="20" t="s">
        <v>90</v>
      </c>
      <c r="D16" s="21"/>
      <c r="E16" s="22"/>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19"/>
    </row>
    <row r="17" spans="2:42" s="26" customFormat="1" x14ac:dyDescent="0.3">
      <c r="B17" s="24"/>
      <c r="C17" s="24"/>
      <c r="D17" s="24"/>
      <c r="E17" s="25"/>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row>
    <row r="18" spans="2:42" s="26" customFormat="1" ht="19.8" customHeight="1" x14ac:dyDescent="0.3">
      <c r="B18" s="24"/>
      <c r="C18" s="27" t="s">
        <v>115</v>
      </c>
      <c r="D18" s="24"/>
      <c r="E18" s="302"/>
      <c r="F18" s="303"/>
      <c r="G18" s="303"/>
      <c r="H18" s="303"/>
      <c r="I18" s="303"/>
      <c r="J18" s="303"/>
      <c r="K18" s="30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row>
    <row r="19" spans="2:42" s="26" customFormat="1" x14ac:dyDescent="0.3">
      <c r="B19" s="24"/>
      <c r="C19" s="24"/>
      <c r="D19" s="24"/>
      <c r="E19" s="25"/>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row>
    <row r="20" spans="2:42" s="26" customFormat="1" ht="46.2" customHeight="1" x14ac:dyDescent="0.3">
      <c r="B20" s="24"/>
      <c r="C20" s="27" t="s">
        <v>116</v>
      </c>
      <c r="D20" s="24"/>
      <c r="E20" s="305"/>
      <c r="F20" s="306"/>
      <c r="G20" s="306"/>
      <c r="H20" s="306"/>
      <c r="I20" s="306"/>
      <c r="J20" s="306"/>
      <c r="K20" s="307"/>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row>
    <row r="21" spans="2:42" s="26" customFormat="1" x14ac:dyDescent="0.3">
      <c r="B21" s="24"/>
      <c r="C21" s="24"/>
      <c r="D21" s="24"/>
      <c r="E21" s="25"/>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row>
    <row r="22" spans="2:42" s="26" customFormat="1" x14ac:dyDescent="0.3">
      <c r="B22" s="24"/>
      <c r="C22" s="141" t="s">
        <v>367</v>
      </c>
      <c r="D22" s="24"/>
      <c r="E22" s="142">
        <v>0.19</v>
      </c>
      <c r="F22" s="24"/>
      <c r="G22" s="140"/>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row>
    <row r="23" spans="2:42" s="26" customFormat="1" x14ac:dyDescent="0.3">
      <c r="B23" s="24"/>
      <c r="C23" s="24"/>
      <c r="D23" s="24"/>
      <c r="E23" s="25"/>
      <c r="F23" s="24"/>
      <c r="G23" s="140"/>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row>
    <row r="24" spans="2:42" s="26" customFormat="1" ht="14.4" x14ac:dyDescent="0.3">
      <c r="B24" s="24"/>
      <c r="C24" s="28" t="s">
        <v>54</v>
      </c>
      <c r="D24" s="24"/>
      <c r="E24" s="282">
        <v>4.9307999999999996</v>
      </c>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row>
    <row r="25" spans="2:42" s="26" customFormat="1" ht="14.4" x14ac:dyDescent="0.3">
      <c r="B25" s="24"/>
      <c r="C25" s="7"/>
      <c r="D25" s="24"/>
      <c r="E25" s="7"/>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row>
    <row r="26" spans="2:42" s="26" customFormat="1" ht="20.399999999999999" customHeight="1" x14ac:dyDescent="0.3">
      <c r="B26" s="24"/>
      <c r="C26" s="27" t="s">
        <v>174</v>
      </c>
      <c r="D26" s="24"/>
      <c r="E26" s="29">
        <v>45658</v>
      </c>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row>
    <row r="27" spans="2:42" s="26" customFormat="1" ht="31.2" customHeight="1" x14ac:dyDescent="0.3">
      <c r="B27" s="24"/>
      <c r="C27" s="30" t="s">
        <v>175</v>
      </c>
      <c r="D27" s="24"/>
      <c r="E27" s="31">
        <v>12</v>
      </c>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row>
    <row r="28" spans="2:42" s="26" customFormat="1" x14ac:dyDescent="0.3">
      <c r="B28" s="24"/>
      <c r="C28" s="24"/>
      <c r="D28" s="24"/>
      <c r="E28" s="25"/>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row>
    <row r="29" spans="2:42" s="26" customFormat="1" x14ac:dyDescent="0.3"/>
    <row r="30" spans="2:42" s="26" customFormat="1" x14ac:dyDescent="0.3"/>
    <row r="31" spans="2:42" x14ac:dyDescent="0.25">
      <c r="B31" s="7"/>
      <c r="C31" s="35"/>
      <c r="D31" s="7"/>
      <c r="E31" s="8"/>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row>
    <row r="32" spans="2:42" s="23" customFormat="1" ht="23.4" customHeight="1" x14ac:dyDescent="0.3">
      <c r="B32" s="19"/>
      <c r="C32" s="20" t="s">
        <v>86</v>
      </c>
      <c r="D32" s="21"/>
      <c r="E32" s="22"/>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19"/>
    </row>
    <row r="33" spans="2:42" x14ac:dyDescent="0.25">
      <c r="B33" s="7"/>
      <c r="C33" s="35"/>
      <c r="D33" s="7"/>
      <c r="E33" s="8"/>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row>
    <row r="34" spans="2:42" ht="20.399999999999999" customHeight="1" x14ac:dyDescent="0.25">
      <c r="B34" s="7"/>
      <c r="C34" s="308" t="s">
        <v>117</v>
      </c>
      <c r="D34" s="309"/>
      <c r="E34" s="309"/>
      <c r="F34" s="310"/>
      <c r="G34" s="39"/>
      <c r="H34" s="35"/>
      <c r="I34" s="35"/>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row>
    <row r="35" spans="2:42" x14ac:dyDescent="0.25">
      <c r="B35" s="7"/>
      <c r="C35" s="35"/>
      <c r="D35" s="7"/>
      <c r="E35" s="8"/>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row>
    <row r="36" spans="2:42" ht="48" customHeight="1" outlineLevel="3" x14ac:dyDescent="0.25">
      <c r="B36" s="7"/>
      <c r="C36" s="40" t="s">
        <v>91</v>
      </c>
      <c r="D36" s="7"/>
      <c r="E36" s="41" t="s">
        <v>92</v>
      </c>
      <c r="F36" s="7"/>
      <c r="G36" s="7"/>
      <c r="H36" s="41" t="s">
        <v>94</v>
      </c>
      <c r="I36" s="41" t="s">
        <v>95</v>
      </c>
      <c r="J36" s="41" t="s">
        <v>139</v>
      </c>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row>
    <row r="37" spans="2:42" outlineLevel="3" x14ac:dyDescent="0.25">
      <c r="B37" s="7"/>
      <c r="C37" s="5" t="s">
        <v>93</v>
      </c>
      <c r="D37" s="7"/>
      <c r="E37" s="42"/>
      <c r="F37" s="7"/>
      <c r="G37" s="7"/>
      <c r="H37" s="43"/>
      <c r="I37" s="178" t="str">
        <f t="shared" ref="I37:I47" si="29">IF(ISERROR(H37/$H$48*E37),"",H37/$H$48*E37)</f>
        <v/>
      </c>
      <c r="J37" s="179" t="str">
        <f>IF(ISERROR(H37/E37),"",H37/E37)</f>
        <v/>
      </c>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row>
    <row r="38" spans="2:42" outlineLevel="3" x14ac:dyDescent="0.25">
      <c r="B38" s="7"/>
      <c r="C38" s="5" t="s">
        <v>93</v>
      </c>
      <c r="D38" s="7"/>
      <c r="E38" s="44"/>
      <c r="F38" s="7"/>
      <c r="G38" s="7"/>
      <c r="H38" s="45"/>
      <c r="I38" s="178" t="str">
        <f t="shared" si="29"/>
        <v/>
      </c>
      <c r="J38" s="180" t="str">
        <f t="shared" ref="J38:J47" si="30">IF(ISERROR(H38/E38),"",H38/E38)</f>
        <v/>
      </c>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row>
    <row r="39" spans="2:42" outlineLevel="3" x14ac:dyDescent="0.25">
      <c r="B39" s="7"/>
      <c r="C39" s="5" t="s">
        <v>93</v>
      </c>
      <c r="D39" s="7"/>
      <c r="E39" s="44"/>
      <c r="F39" s="7"/>
      <c r="G39" s="7"/>
      <c r="H39" s="45"/>
      <c r="I39" s="178" t="str">
        <f t="shared" si="29"/>
        <v/>
      </c>
      <c r="J39" s="180" t="str">
        <f t="shared" si="30"/>
        <v/>
      </c>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row>
    <row r="40" spans="2:42" outlineLevel="3" x14ac:dyDescent="0.25">
      <c r="B40" s="7"/>
      <c r="C40" s="5" t="s">
        <v>93</v>
      </c>
      <c r="D40" s="7"/>
      <c r="E40" s="44"/>
      <c r="F40" s="7"/>
      <c r="G40" s="7"/>
      <c r="H40" s="45"/>
      <c r="I40" s="178" t="str">
        <f t="shared" si="29"/>
        <v/>
      </c>
      <c r="J40" s="180" t="str">
        <f t="shared" si="30"/>
        <v/>
      </c>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row>
    <row r="41" spans="2:42" outlineLevel="3" x14ac:dyDescent="0.25">
      <c r="B41" s="7"/>
      <c r="C41" s="5" t="s">
        <v>93</v>
      </c>
      <c r="D41" s="7"/>
      <c r="E41" s="44"/>
      <c r="F41" s="7"/>
      <c r="G41" s="7"/>
      <c r="H41" s="45"/>
      <c r="I41" s="178" t="str">
        <f t="shared" si="29"/>
        <v/>
      </c>
      <c r="J41" s="180" t="str">
        <f t="shared" si="30"/>
        <v/>
      </c>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row>
    <row r="42" spans="2:42" outlineLevel="3" x14ac:dyDescent="0.25">
      <c r="B42" s="7"/>
      <c r="C42" s="5" t="s">
        <v>93</v>
      </c>
      <c r="D42" s="7"/>
      <c r="E42" s="44"/>
      <c r="F42" s="7"/>
      <c r="G42" s="7"/>
      <c r="H42" s="45"/>
      <c r="I42" s="178" t="str">
        <f t="shared" si="29"/>
        <v/>
      </c>
      <c r="J42" s="180" t="str">
        <f t="shared" si="30"/>
        <v/>
      </c>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row>
    <row r="43" spans="2:42" outlineLevel="3" x14ac:dyDescent="0.25">
      <c r="B43" s="7"/>
      <c r="C43" s="5" t="s">
        <v>93</v>
      </c>
      <c r="D43" s="7"/>
      <c r="E43" s="44"/>
      <c r="F43" s="7"/>
      <c r="G43" s="7"/>
      <c r="H43" s="45"/>
      <c r="I43" s="178" t="str">
        <f t="shared" si="29"/>
        <v/>
      </c>
      <c r="J43" s="180" t="str">
        <f t="shared" si="30"/>
        <v/>
      </c>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row>
    <row r="44" spans="2:42" outlineLevel="3" x14ac:dyDescent="0.25">
      <c r="B44" s="7"/>
      <c r="C44" s="5" t="s">
        <v>93</v>
      </c>
      <c r="D44" s="7"/>
      <c r="E44" s="44"/>
      <c r="F44" s="7"/>
      <c r="G44" s="7"/>
      <c r="H44" s="45"/>
      <c r="I44" s="178" t="str">
        <f t="shared" si="29"/>
        <v/>
      </c>
      <c r="J44" s="180" t="str">
        <f t="shared" si="30"/>
        <v/>
      </c>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row>
    <row r="45" spans="2:42" outlineLevel="3" x14ac:dyDescent="0.25">
      <c r="B45" s="7"/>
      <c r="C45" s="5" t="s">
        <v>93</v>
      </c>
      <c r="D45" s="7"/>
      <c r="E45" s="44"/>
      <c r="F45" s="7"/>
      <c r="G45" s="7"/>
      <c r="H45" s="45"/>
      <c r="I45" s="178" t="str">
        <f t="shared" si="29"/>
        <v/>
      </c>
      <c r="J45" s="180" t="str">
        <f t="shared" si="30"/>
        <v/>
      </c>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row>
    <row r="46" spans="2:42" outlineLevel="3" x14ac:dyDescent="0.25">
      <c r="B46" s="7"/>
      <c r="C46" s="5" t="s">
        <v>93</v>
      </c>
      <c r="D46" s="7"/>
      <c r="E46" s="44"/>
      <c r="F46" s="7"/>
      <c r="G46" s="7"/>
      <c r="H46" s="45"/>
      <c r="I46" s="178" t="str">
        <f t="shared" si="29"/>
        <v/>
      </c>
      <c r="J46" s="180" t="str">
        <f t="shared" si="30"/>
        <v/>
      </c>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row>
    <row r="47" spans="2:42" outlineLevel="3" x14ac:dyDescent="0.25">
      <c r="B47" s="7"/>
      <c r="C47" s="6" t="s">
        <v>93</v>
      </c>
      <c r="D47" s="7"/>
      <c r="E47" s="44"/>
      <c r="F47" s="7"/>
      <c r="G47" s="7"/>
      <c r="H47" s="46"/>
      <c r="I47" s="181" t="str">
        <f t="shared" si="29"/>
        <v/>
      </c>
      <c r="J47" s="182" t="str">
        <f t="shared" si="30"/>
        <v/>
      </c>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row>
    <row r="48" spans="2:42" outlineLevel="3" x14ac:dyDescent="0.25">
      <c r="B48" s="7"/>
      <c r="C48" s="47" t="s">
        <v>6</v>
      </c>
      <c r="D48" s="7"/>
      <c r="E48" s="8"/>
      <c r="F48" s="7"/>
      <c r="G48" s="7"/>
      <c r="H48" s="184">
        <f>SUM(H37:H47)</f>
        <v>0</v>
      </c>
      <c r="I48" s="183">
        <f>ROUNDUP(SUM(I37:I47),0)</f>
        <v>0</v>
      </c>
      <c r="J48" s="183">
        <f>ROUNDUP(SUM(J37:J47),0)</f>
        <v>0</v>
      </c>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row>
    <row r="49" spans="1:165" x14ac:dyDescent="0.25">
      <c r="B49" s="7"/>
      <c r="C49" s="35"/>
      <c r="D49" s="7"/>
      <c r="E49" s="8"/>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row>
    <row r="50" spans="1:165" ht="21.6" customHeight="1" x14ac:dyDescent="0.25">
      <c r="B50" s="7"/>
      <c r="C50" s="308" t="s">
        <v>96</v>
      </c>
      <c r="D50" s="309"/>
      <c r="E50" s="309"/>
      <c r="F50" s="310"/>
      <c r="G50" s="39"/>
      <c r="H50" s="35"/>
      <c r="I50" s="35"/>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row>
    <row r="51" spans="1:165" x14ac:dyDescent="0.25">
      <c r="B51" s="7"/>
      <c r="C51" s="35"/>
      <c r="D51" s="7"/>
      <c r="E51" s="8"/>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row>
    <row r="52" spans="1:165" ht="27.6" customHeight="1" outlineLevel="2" x14ac:dyDescent="0.25">
      <c r="B52" s="7"/>
      <c r="C52" s="298" t="s">
        <v>97</v>
      </c>
      <c r="D52" s="298"/>
      <c r="E52" s="298"/>
      <c r="F52" s="298"/>
      <c r="G52" s="298"/>
      <c r="H52" s="298"/>
      <c r="I52" s="298"/>
      <c r="J52" s="7"/>
      <c r="K52" s="7"/>
      <c r="L52" s="7"/>
      <c r="M52" s="7"/>
      <c r="N52" s="7"/>
      <c r="O52" s="48"/>
      <c r="P52" s="48"/>
      <c r="Q52" s="48"/>
      <c r="R52" s="7"/>
      <c r="S52" s="7"/>
      <c r="T52" s="7"/>
      <c r="U52" s="7"/>
      <c r="V52" s="7"/>
      <c r="W52" s="7"/>
      <c r="X52" s="7"/>
      <c r="Y52" s="7"/>
      <c r="Z52" s="7"/>
      <c r="AA52" s="7"/>
      <c r="AB52" s="7"/>
      <c r="AC52" s="7"/>
      <c r="AD52" s="7"/>
      <c r="AE52" s="7"/>
      <c r="AF52" s="7"/>
      <c r="AG52" s="7"/>
      <c r="AH52" s="7"/>
      <c r="AI52" s="7"/>
      <c r="AJ52" s="7"/>
      <c r="AK52" s="7"/>
      <c r="AL52" s="7"/>
      <c r="AM52" s="7"/>
      <c r="AN52" s="7"/>
      <c r="AO52" s="7"/>
      <c r="AP52" s="7"/>
    </row>
    <row r="53" spans="1:165" outlineLevel="2" x14ac:dyDescent="0.25">
      <c r="B53" s="7"/>
      <c r="C53" s="49" t="s">
        <v>98</v>
      </c>
      <c r="D53" s="7"/>
      <c r="E53" s="50" t="s">
        <v>99</v>
      </c>
      <c r="F53" s="7"/>
      <c r="G53" s="7"/>
      <c r="H53" s="7"/>
      <c r="I53" s="7"/>
      <c r="J53" s="8" t="s">
        <v>80</v>
      </c>
      <c r="K53" s="8"/>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7"/>
    </row>
    <row r="54" spans="1:165" outlineLevel="2" x14ac:dyDescent="0.25">
      <c r="B54" s="7"/>
      <c r="C54" s="49" t="s">
        <v>98</v>
      </c>
      <c r="D54" s="7"/>
      <c r="E54" s="50" t="s">
        <v>99</v>
      </c>
      <c r="F54" s="7"/>
      <c r="G54" s="7"/>
      <c r="H54" s="7"/>
      <c r="I54" s="7"/>
      <c r="J54" s="8" t="s">
        <v>80</v>
      </c>
      <c r="K54" s="8"/>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7"/>
    </row>
    <row r="55" spans="1:165" outlineLevel="2" x14ac:dyDescent="0.25">
      <c r="B55" s="7"/>
      <c r="C55" s="49" t="s">
        <v>98</v>
      </c>
      <c r="D55" s="7"/>
      <c r="E55" s="50" t="s">
        <v>99</v>
      </c>
      <c r="F55" s="7"/>
      <c r="G55" s="7"/>
      <c r="H55" s="7"/>
      <c r="I55" s="7"/>
      <c r="J55" s="8" t="s">
        <v>80</v>
      </c>
      <c r="K55" s="8"/>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7"/>
    </row>
    <row r="56" spans="1:165" s="7" customFormat="1" outlineLevel="2" x14ac:dyDescent="0.25">
      <c r="A56" s="9"/>
      <c r="C56" s="35"/>
      <c r="E56" s="8"/>
      <c r="J56" s="8"/>
      <c r="K56" s="8"/>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Q56" s="9"/>
      <c r="AR56" s="9"/>
      <c r="AS56" s="9"/>
      <c r="AT56" s="9"/>
      <c r="AU56" s="9"/>
      <c r="AV56" s="9"/>
      <c r="AW56" s="9"/>
      <c r="AX56" s="9"/>
      <c r="AY56" s="9"/>
      <c r="AZ56" s="9"/>
      <c r="BA56" s="9"/>
      <c r="BB56" s="9"/>
      <c r="BC56" s="9"/>
      <c r="BD56" s="9"/>
      <c r="BE56" s="9"/>
      <c r="BF56" s="9"/>
      <c r="BG56" s="9"/>
      <c r="BH56" s="9"/>
      <c r="BI56" s="9"/>
      <c r="BJ56" s="9"/>
      <c r="BK56" s="9"/>
      <c r="BL56" s="9"/>
      <c r="BM56" s="9"/>
      <c r="BN56" s="9"/>
      <c r="BO56" s="9"/>
      <c r="BP56" s="9"/>
      <c r="BQ56" s="9"/>
      <c r="BR56" s="9"/>
      <c r="BS56" s="9"/>
      <c r="BT56" s="9"/>
      <c r="BU56" s="9"/>
      <c r="BV56" s="9"/>
      <c r="BW56" s="9"/>
      <c r="BX56" s="9"/>
      <c r="BY56" s="9"/>
      <c r="BZ56" s="9"/>
      <c r="CA56" s="9"/>
      <c r="CB56" s="9"/>
      <c r="CC56" s="9"/>
      <c r="CD56" s="9"/>
      <c r="CE56" s="9"/>
      <c r="CF56" s="9"/>
      <c r="CG56" s="9"/>
      <c r="CH56" s="9"/>
      <c r="CI56" s="9"/>
      <c r="CJ56" s="9"/>
      <c r="CK56" s="9"/>
      <c r="CL56" s="9"/>
      <c r="CM56" s="9"/>
      <c r="CN56" s="9"/>
      <c r="CO56" s="9"/>
      <c r="CP56" s="9"/>
      <c r="CQ56" s="9"/>
      <c r="CR56" s="9"/>
      <c r="CS56" s="9"/>
      <c r="CT56" s="9"/>
      <c r="CU56" s="9"/>
      <c r="CV56" s="9"/>
      <c r="CW56" s="9"/>
      <c r="CX56" s="9"/>
      <c r="CY56" s="9"/>
      <c r="CZ56" s="9"/>
      <c r="DA56" s="9"/>
      <c r="DB56" s="9"/>
      <c r="DC56" s="9"/>
      <c r="DD56" s="9"/>
      <c r="DE56" s="9"/>
      <c r="DF56" s="9"/>
      <c r="DG56" s="9"/>
      <c r="DH56" s="9"/>
      <c r="DI56" s="9"/>
      <c r="DJ56" s="9"/>
      <c r="DK56" s="9"/>
      <c r="DL56" s="9"/>
      <c r="DM56" s="9"/>
      <c r="DN56" s="9"/>
      <c r="DO56" s="9"/>
      <c r="DP56" s="9"/>
      <c r="DQ56" s="9"/>
      <c r="DR56" s="9"/>
      <c r="DS56" s="9"/>
      <c r="DT56" s="9"/>
      <c r="DU56" s="9"/>
      <c r="DV56" s="9"/>
      <c r="DW56" s="9"/>
      <c r="DX56" s="9"/>
      <c r="DY56" s="9"/>
      <c r="DZ56" s="9"/>
      <c r="EA56" s="9"/>
      <c r="EB56" s="9"/>
      <c r="EC56" s="9"/>
      <c r="ED56" s="9"/>
      <c r="EE56" s="9"/>
      <c r="EF56" s="9"/>
      <c r="EG56" s="9"/>
      <c r="EH56" s="9"/>
      <c r="EI56" s="9"/>
      <c r="EJ56" s="9"/>
      <c r="EK56" s="9"/>
      <c r="EL56" s="9"/>
      <c r="EM56" s="9"/>
      <c r="EN56" s="9"/>
      <c r="EO56" s="9"/>
      <c r="EP56" s="9"/>
      <c r="EQ56" s="9"/>
      <c r="ER56" s="9"/>
      <c r="ES56" s="9"/>
      <c r="ET56" s="9"/>
      <c r="EU56" s="9"/>
      <c r="EV56" s="9"/>
      <c r="EW56" s="9"/>
      <c r="EX56" s="9"/>
      <c r="EY56" s="9"/>
      <c r="EZ56" s="9"/>
      <c r="FA56" s="9"/>
      <c r="FB56" s="9"/>
      <c r="FC56" s="9"/>
      <c r="FD56" s="9"/>
      <c r="FE56" s="9"/>
      <c r="FF56" s="9"/>
      <c r="FG56" s="9"/>
      <c r="FH56" s="9"/>
      <c r="FI56" s="9"/>
    </row>
    <row r="57" spans="1:165" ht="27.6" outlineLevel="2" x14ac:dyDescent="0.25">
      <c r="B57" s="7"/>
      <c r="C57" s="47" t="s">
        <v>100</v>
      </c>
      <c r="D57" s="7"/>
      <c r="E57" s="34" t="s">
        <v>99</v>
      </c>
      <c r="F57" s="7"/>
      <c r="G57" s="7"/>
      <c r="H57" s="7"/>
      <c r="I57" s="7"/>
      <c r="J57" s="8"/>
      <c r="K57" s="8"/>
      <c r="L57" s="185">
        <f>SUM(L53:L55)</f>
        <v>0</v>
      </c>
      <c r="M57" s="185">
        <f t="shared" ref="M57:AO57" si="31">SUM(M53:M55)</f>
        <v>0</v>
      </c>
      <c r="N57" s="185">
        <f t="shared" si="31"/>
        <v>0</v>
      </c>
      <c r="O57" s="185">
        <f t="shared" si="31"/>
        <v>0</v>
      </c>
      <c r="P57" s="185">
        <f t="shared" si="31"/>
        <v>0</v>
      </c>
      <c r="Q57" s="185">
        <f t="shared" si="31"/>
        <v>0</v>
      </c>
      <c r="R57" s="185">
        <f t="shared" si="31"/>
        <v>0</v>
      </c>
      <c r="S57" s="185">
        <f t="shared" si="31"/>
        <v>0</v>
      </c>
      <c r="T57" s="185">
        <f t="shared" si="31"/>
        <v>0</v>
      </c>
      <c r="U57" s="185">
        <f t="shared" si="31"/>
        <v>0</v>
      </c>
      <c r="V57" s="185">
        <f t="shared" si="31"/>
        <v>0</v>
      </c>
      <c r="W57" s="185">
        <f t="shared" si="31"/>
        <v>0</v>
      </c>
      <c r="X57" s="185">
        <f t="shared" si="31"/>
        <v>0</v>
      </c>
      <c r="Y57" s="185">
        <f t="shared" si="31"/>
        <v>0</v>
      </c>
      <c r="Z57" s="185">
        <f t="shared" si="31"/>
        <v>0</v>
      </c>
      <c r="AA57" s="185">
        <f t="shared" si="31"/>
        <v>0</v>
      </c>
      <c r="AB57" s="185">
        <f t="shared" si="31"/>
        <v>0</v>
      </c>
      <c r="AC57" s="185">
        <f t="shared" si="31"/>
        <v>0</v>
      </c>
      <c r="AD57" s="185">
        <f t="shared" si="31"/>
        <v>0</v>
      </c>
      <c r="AE57" s="185">
        <f t="shared" si="31"/>
        <v>0</v>
      </c>
      <c r="AF57" s="185">
        <f t="shared" si="31"/>
        <v>0</v>
      </c>
      <c r="AG57" s="185">
        <f t="shared" si="31"/>
        <v>0</v>
      </c>
      <c r="AH57" s="185">
        <f t="shared" si="31"/>
        <v>0</v>
      </c>
      <c r="AI57" s="185">
        <f t="shared" si="31"/>
        <v>0</v>
      </c>
      <c r="AJ57" s="185">
        <f t="shared" si="31"/>
        <v>0</v>
      </c>
      <c r="AK57" s="185">
        <f t="shared" si="31"/>
        <v>0</v>
      </c>
      <c r="AL57" s="185">
        <f t="shared" si="31"/>
        <v>0</v>
      </c>
      <c r="AM57" s="185">
        <f t="shared" si="31"/>
        <v>0</v>
      </c>
      <c r="AN57" s="185">
        <f t="shared" si="31"/>
        <v>0</v>
      </c>
      <c r="AO57" s="185">
        <f t="shared" si="31"/>
        <v>0</v>
      </c>
      <c r="AP57" s="7"/>
    </row>
    <row r="58" spans="1:165" outlineLevel="2" x14ac:dyDescent="0.25">
      <c r="B58" s="7"/>
      <c r="C58" s="35"/>
      <c r="D58" s="7"/>
      <c r="E58" s="8"/>
      <c r="F58" s="7"/>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row>
    <row r="59" spans="1:165" outlineLevel="2" x14ac:dyDescent="0.25">
      <c r="B59" s="7"/>
      <c r="C59" s="298" t="s">
        <v>101</v>
      </c>
      <c r="D59" s="298"/>
      <c r="E59" s="298"/>
      <c r="F59" s="298"/>
      <c r="G59" s="298"/>
      <c r="H59" s="298"/>
      <c r="I59" s="298"/>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row>
    <row r="60" spans="1:165" outlineLevel="2" x14ac:dyDescent="0.25">
      <c r="B60" s="7"/>
      <c r="C60" s="35"/>
      <c r="D60" s="7"/>
      <c r="E60" s="8"/>
      <c r="F60" s="7"/>
      <c r="G60" s="7"/>
      <c r="H60" s="7"/>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row>
    <row r="61" spans="1:165" outlineLevel="2" x14ac:dyDescent="0.25">
      <c r="B61" s="7"/>
      <c r="C61" s="53" t="s">
        <v>103</v>
      </c>
      <c r="D61" s="7"/>
      <c r="E61" s="50" t="s">
        <v>99</v>
      </c>
      <c r="F61" s="7"/>
      <c r="G61" s="7"/>
      <c r="H61" s="7"/>
      <c r="I61" s="7"/>
      <c r="J61" s="8" t="s">
        <v>80</v>
      </c>
      <c r="K61" s="8"/>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7"/>
    </row>
    <row r="62" spans="1:165" outlineLevel="2" x14ac:dyDescent="0.25">
      <c r="B62" s="7"/>
      <c r="C62" s="53" t="s">
        <v>102</v>
      </c>
      <c r="D62" s="7"/>
      <c r="E62" s="50" t="s">
        <v>99</v>
      </c>
      <c r="F62" s="7"/>
      <c r="G62" s="7"/>
      <c r="H62" s="7"/>
      <c r="I62" s="7"/>
      <c r="J62" s="8" t="s">
        <v>81</v>
      </c>
      <c r="K62" s="8"/>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7"/>
    </row>
    <row r="63" spans="1:165" ht="9" customHeight="1" outlineLevel="2" x14ac:dyDescent="0.25">
      <c r="B63" s="7"/>
      <c r="C63" s="35"/>
      <c r="D63" s="7"/>
      <c r="E63" s="8"/>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row>
    <row r="64" spans="1:165" ht="18" customHeight="1" outlineLevel="2" x14ac:dyDescent="0.25">
      <c r="B64" s="7"/>
      <c r="C64" s="53" t="s">
        <v>104</v>
      </c>
      <c r="D64" s="7"/>
      <c r="E64" s="50" t="s">
        <v>99</v>
      </c>
      <c r="F64" s="7"/>
      <c r="G64" s="7"/>
      <c r="H64" s="7"/>
      <c r="I64" s="7"/>
      <c r="J64" s="8" t="s">
        <v>80</v>
      </c>
      <c r="K64" s="8"/>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7"/>
    </row>
    <row r="65" spans="2:42" outlineLevel="2" x14ac:dyDescent="0.25">
      <c r="B65" s="7"/>
      <c r="C65" s="53" t="s">
        <v>105</v>
      </c>
      <c r="D65" s="7"/>
      <c r="E65" s="50" t="s">
        <v>99</v>
      </c>
      <c r="F65" s="7"/>
      <c r="G65" s="7"/>
      <c r="H65" s="7"/>
      <c r="I65" s="7"/>
      <c r="J65" s="8" t="s">
        <v>81</v>
      </c>
      <c r="K65" s="8"/>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7"/>
    </row>
    <row r="66" spans="2:42" ht="7.2" customHeight="1" outlineLevel="2" x14ac:dyDescent="0.25">
      <c r="B66" s="7"/>
      <c r="C66" s="35"/>
      <c r="D66" s="7"/>
      <c r="E66" s="8"/>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row>
    <row r="67" spans="2:42" outlineLevel="2" x14ac:dyDescent="0.25">
      <c r="B67" s="7"/>
      <c r="C67" s="145" t="s">
        <v>106</v>
      </c>
      <c r="D67" s="7"/>
      <c r="E67" s="50" t="s">
        <v>99</v>
      </c>
      <c r="F67" s="7"/>
      <c r="G67" s="7"/>
      <c r="H67" s="7"/>
      <c r="I67" s="7"/>
      <c r="J67" s="8" t="s">
        <v>80</v>
      </c>
      <c r="K67" s="8"/>
      <c r="L67" s="186">
        <f>L68*L69</f>
        <v>0</v>
      </c>
      <c r="M67" s="186">
        <f t="shared" ref="M67:AO67" si="32">M68*M69</f>
        <v>0</v>
      </c>
      <c r="N67" s="186">
        <f t="shared" si="32"/>
        <v>0</v>
      </c>
      <c r="O67" s="186">
        <f t="shared" si="32"/>
        <v>0</v>
      </c>
      <c r="P67" s="186">
        <f t="shared" si="32"/>
        <v>0</v>
      </c>
      <c r="Q67" s="186">
        <f t="shared" si="32"/>
        <v>0</v>
      </c>
      <c r="R67" s="186">
        <f t="shared" si="32"/>
        <v>0</v>
      </c>
      <c r="S67" s="186">
        <f t="shared" si="32"/>
        <v>0</v>
      </c>
      <c r="T67" s="186">
        <f t="shared" si="32"/>
        <v>0</v>
      </c>
      <c r="U67" s="186">
        <f t="shared" si="32"/>
        <v>0</v>
      </c>
      <c r="V67" s="186">
        <f t="shared" si="32"/>
        <v>0</v>
      </c>
      <c r="W67" s="186">
        <f t="shared" si="32"/>
        <v>0</v>
      </c>
      <c r="X67" s="186">
        <f t="shared" si="32"/>
        <v>0</v>
      </c>
      <c r="Y67" s="186">
        <f t="shared" si="32"/>
        <v>0</v>
      </c>
      <c r="Z67" s="186">
        <f t="shared" si="32"/>
        <v>0</v>
      </c>
      <c r="AA67" s="186">
        <f t="shared" si="32"/>
        <v>0</v>
      </c>
      <c r="AB67" s="186">
        <f t="shared" si="32"/>
        <v>0</v>
      </c>
      <c r="AC67" s="186">
        <f t="shared" si="32"/>
        <v>0</v>
      </c>
      <c r="AD67" s="186">
        <f t="shared" si="32"/>
        <v>0</v>
      </c>
      <c r="AE67" s="186">
        <f t="shared" si="32"/>
        <v>0</v>
      </c>
      <c r="AF67" s="186">
        <f t="shared" si="32"/>
        <v>0</v>
      </c>
      <c r="AG67" s="186">
        <f t="shared" si="32"/>
        <v>0</v>
      </c>
      <c r="AH67" s="186">
        <f t="shared" si="32"/>
        <v>0</v>
      </c>
      <c r="AI67" s="186">
        <f t="shared" si="32"/>
        <v>0</v>
      </c>
      <c r="AJ67" s="186">
        <f t="shared" si="32"/>
        <v>0</v>
      </c>
      <c r="AK67" s="186">
        <f t="shared" si="32"/>
        <v>0</v>
      </c>
      <c r="AL67" s="186">
        <f t="shared" si="32"/>
        <v>0</v>
      </c>
      <c r="AM67" s="186">
        <f t="shared" si="32"/>
        <v>0</v>
      </c>
      <c r="AN67" s="186">
        <f t="shared" si="32"/>
        <v>0</v>
      </c>
      <c r="AO67" s="186">
        <f t="shared" si="32"/>
        <v>0</v>
      </c>
      <c r="AP67" s="7"/>
    </row>
    <row r="68" spans="2:42" outlineLevel="2" x14ac:dyDescent="0.25">
      <c r="B68" s="7"/>
      <c r="C68" s="146" t="s">
        <v>398</v>
      </c>
      <c r="D68" s="7"/>
      <c r="E68" s="50" t="s">
        <v>366</v>
      </c>
      <c r="F68" s="7"/>
      <c r="G68" s="7"/>
      <c r="H68" s="7"/>
      <c r="I68" s="7"/>
      <c r="J68" s="8"/>
      <c r="K68" s="8"/>
      <c r="L68" s="51"/>
      <c r="M68" s="51"/>
      <c r="N68" s="51"/>
      <c r="O68" s="51"/>
      <c r="P68" s="51"/>
      <c r="Q68" s="51"/>
      <c r="R68" s="51"/>
      <c r="S68" s="51"/>
      <c r="T68" s="51"/>
      <c r="U68" s="51"/>
      <c r="V68" s="51"/>
      <c r="W68" s="51"/>
      <c r="X68" s="51"/>
      <c r="Y68" s="51"/>
      <c r="Z68" s="51"/>
      <c r="AA68" s="51"/>
      <c r="AB68" s="51"/>
      <c r="AC68" s="51"/>
      <c r="AD68" s="51"/>
      <c r="AE68" s="51"/>
      <c r="AF68" s="51"/>
      <c r="AG68" s="51"/>
      <c r="AH68" s="51"/>
      <c r="AI68" s="51"/>
      <c r="AJ68" s="51"/>
      <c r="AK68" s="51"/>
      <c r="AL68" s="51"/>
      <c r="AM68" s="51"/>
      <c r="AN68" s="51"/>
      <c r="AO68" s="51"/>
      <c r="AP68" s="7"/>
    </row>
    <row r="69" spans="2:42" outlineLevel="2" x14ac:dyDescent="0.25">
      <c r="B69" s="7"/>
      <c r="C69" s="146" t="s">
        <v>399</v>
      </c>
      <c r="D69" s="7"/>
      <c r="E69" s="50" t="s">
        <v>400</v>
      </c>
      <c r="F69" s="7"/>
      <c r="G69" s="7"/>
      <c r="H69" s="7"/>
      <c r="I69" s="7"/>
      <c r="J69" s="8"/>
      <c r="K69" s="8"/>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51"/>
      <c r="AP69" s="7"/>
    </row>
    <row r="70" spans="2:42" ht="8.4" customHeight="1" outlineLevel="2" x14ac:dyDescent="0.25">
      <c r="B70" s="7"/>
      <c r="C70" s="35"/>
      <c r="D70" s="7"/>
      <c r="E70" s="8"/>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row>
    <row r="71" spans="2:42" outlineLevel="2" x14ac:dyDescent="0.25">
      <c r="B71" s="7"/>
      <c r="C71" s="53" t="s">
        <v>107</v>
      </c>
      <c r="D71" s="7"/>
      <c r="E71" s="50" t="s">
        <v>99</v>
      </c>
      <c r="F71" s="7"/>
      <c r="G71" s="7"/>
      <c r="H71" s="7"/>
      <c r="I71" s="7"/>
      <c r="J71" s="8" t="s">
        <v>80</v>
      </c>
      <c r="K71" s="8"/>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51"/>
      <c r="AP71" s="7"/>
    </row>
    <row r="72" spans="2:42" ht="7.8" customHeight="1" outlineLevel="2" x14ac:dyDescent="0.25">
      <c r="B72" s="7"/>
      <c r="C72" s="35"/>
      <c r="D72" s="7"/>
      <c r="E72" s="8"/>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row>
    <row r="73" spans="2:42" outlineLevel="2" x14ac:dyDescent="0.25">
      <c r="B73" s="7"/>
      <c r="C73" s="53" t="s">
        <v>108</v>
      </c>
      <c r="D73" s="7"/>
      <c r="E73" s="50" t="s">
        <v>99</v>
      </c>
      <c r="F73" s="7"/>
      <c r="G73" s="7"/>
      <c r="H73" s="7"/>
      <c r="I73" s="7"/>
      <c r="J73" s="8"/>
      <c r="K73" s="8"/>
      <c r="L73" s="186">
        <f>SUM(L74:L76)</f>
        <v>0</v>
      </c>
      <c r="M73" s="186">
        <f t="shared" ref="M73:AO73" si="33">SUM(M74:M76)</f>
        <v>0</v>
      </c>
      <c r="N73" s="186">
        <f t="shared" si="33"/>
        <v>0</v>
      </c>
      <c r="O73" s="186">
        <f t="shared" si="33"/>
        <v>0</v>
      </c>
      <c r="P73" s="186">
        <f t="shared" si="33"/>
        <v>0</v>
      </c>
      <c r="Q73" s="186">
        <f t="shared" si="33"/>
        <v>0</v>
      </c>
      <c r="R73" s="186">
        <f t="shared" si="33"/>
        <v>0</v>
      </c>
      <c r="S73" s="186">
        <f t="shared" si="33"/>
        <v>0</v>
      </c>
      <c r="T73" s="186">
        <f t="shared" si="33"/>
        <v>0</v>
      </c>
      <c r="U73" s="186">
        <f t="shared" si="33"/>
        <v>0</v>
      </c>
      <c r="V73" s="186">
        <f t="shared" si="33"/>
        <v>0</v>
      </c>
      <c r="W73" s="186">
        <f t="shared" si="33"/>
        <v>0</v>
      </c>
      <c r="X73" s="186">
        <f t="shared" si="33"/>
        <v>0</v>
      </c>
      <c r="Y73" s="186">
        <f t="shared" si="33"/>
        <v>0</v>
      </c>
      <c r="Z73" s="186">
        <f t="shared" si="33"/>
        <v>0</v>
      </c>
      <c r="AA73" s="186">
        <f t="shared" si="33"/>
        <v>0</v>
      </c>
      <c r="AB73" s="186">
        <f t="shared" si="33"/>
        <v>0</v>
      </c>
      <c r="AC73" s="186">
        <f t="shared" si="33"/>
        <v>0</v>
      </c>
      <c r="AD73" s="186">
        <f t="shared" si="33"/>
        <v>0</v>
      </c>
      <c r="AE73" s="186">
        <f t="shared" si="33"/>
        <v>0</v>
      </c>
      <c r="AF73" s="186">
        <f t="shared" si="33"/>
        <v>0</v>
      </c>
      <c r="AG73" s="186">
        <f t="shared" si="33"/>
        <v>0</v>
      </c>
      <c r="AH73" s="186">
        <f t="shared" si="33"/>
        <v>0</v>
      </c>
      <c r="AI73" s="186">
        <f t="shared" si="33"/>
        <v>0</v>
      </c>
      <c r="AJ73" s="186">
        <f t="shared" si="33"/>
        <v>0</v>
      </c>
      <c r="AK73" s="186">
        <f t="shared" si="33"/>
        <v>0</v>
      </c>
      <c r="AL73" s="186">
        <f t="shared" si="33"/>
        <v>0</v>
      </c>
      <c r="AM73" s="186">
        <f t="shared" si="33"/>
        <v>0</v>
      </c>
      <c r="AN73" s="186">
        <f t="shared" si="33"/>
        <v>0</v>
      </c>
      <c r="AO73" s="186">
        <f t="shared" si="33"/>
        <v>0</v>
      </c>
      <c r="AP73" s="7"/>
    </row>
    <row r="74" spans="2:42" outlineLevel="2" x14ac:dyDescent="0.25">
      <c r="B74" s="7"/>
      <c r="C74" s="49" t="s">
        <v>109</v>
      </c>
      <c r="D74" s="7"/>
      <c r="E74" s="50" t="s">
        <v>99</v>
      </c>
      <c r="F74" s="7"/>
      <c r="G74" s="7"/>
      <c r="H74" s="7"/>
      <c r="I74" s="7"/>
      <c r="J74" s="8" t="s">
        <v>80</v>
      </c>
      <c r="K74" s="8"/>
      <c r="L74" s="51"/>
      <c r="M74" s="51"/>
      <c r="N74" s="51"/>
      <c r="O74" s="51"/>
      <c r="P74" s="51"/>
      <c r="Q74" s="51"/>
      <c r="R74" s="51"/>
      <c r="S74" s="51"/>
      <c r="T74" s="51"/>
      <c r="U74" s="51"/>
      <c r="V74" s="51"/>
      <c r="W74" s="51"/>
      <c r="X74" s="51"/>
      <c r="Y74" s="51"/>
      <c r="Z74" s="51"/>
      <c r="AA74" s="51"/>
      <c r="AB74" s="51"/>
      <c r="AC74" s="51"/>
      <c r="AD74" s="51"/>
      <c r="AE74" s="51"/>
      <c r="AF74" s="51"/>
      <c r="AG74" s="51"/>
      <c r="AH74" s="51"/>
      <c r="AI74" s="51"/>
      <c r="AJ74" s="51"/>
      <c r="AK74" s="51"/>
      <c r="AL74" s="51"/>
      <c r="AM74" s="51"/>
      <c r="AN74" s="51"/>
      <c r="AO74" s="51"/>
      <c r="AP74" s="7"/>
    </row>
    <row r="75" spans="2:42" outlineLevel="2" x14ac:dyDescent="0.25">
      <c r="B75" s="7"/>
      <c r="C75" s="49" t="s">
        <v>109</v>
      </c>
      <c r="D75" s="7"/>
      <c r="E75" s="50" t="s">
        <v>99</v>
      </c>
      <c r="F75" s="7"/>
      <c r="G75" s="7"/>
      <c r="H75" s="7"/>
      <c r="I75" s="7"/>
      <c r="J75" s="8" t="s">
        <v>80</v>
      </c>
      <c r="K75" s="8"/>
      <c r="L75" s="51"/>
      <c r="M75" s="51"/>
      <c r="N75" s="51"/>
      <c r="O75" s="51"/>
      <c r="P75" s="51"/>
      <c r="Q75" s="51"/>
      <c r="R75" s="51"/>
      <c r="S75" s="51"/>
      <c r="T75" s="51"/>
      <c r="U75" s="51"/>
      <c r="V75" s="51"/>
      <c r="W75" s="51"/>
      <c r="X75" s="51"/>
      <c r="Y75" s="51"/>
      <c r="Z75" s="51"/>
      <c r="AA75" s="51"/>
      <c r="AB75" s="51"/>
      <c r="AC75" s="51"/>
      <c r="AD75" s="51"/>
      <c r="AE75" s="51"/>
      <c r="AF75" s="51"/>
      <c r="AG75" s="51"/>
      <c r="AH75" s="51"/>
      <c r="AI75" s="51"/>
      <c r="AJ75" s="51"/>
      <c r="AK75" s="51"/>
      <c r="AL75" s="51"/>
      <c r="AM75" s="51"/>
      <c r="AN75" s="51"/>
      <c r="AO75" s="51"/>
      <c r="AP75" s="7"/>
    </row>
    <row r="76" spans="2:42" outlineLevel="2" x14ac:dyDescent="0.25">
      <c r="B76" s="7"/>
      <c r="C76" s="49" t="s">
        <v>109</v>
      </c>
      <c r="D76" s="7"/>
      <c r="E76" s="50" t="s">
        <v>99</v>
      </c>
      <c r="F76" s="7"/>
      <c r="G76" s="7"/>
      <c r="H76" s="7"/>
      <c r="I76" s="7"/>
      <c r="J76" s="8" t="s">
        <v>80</v>
      </c>
      <c r="K76" s="8"/>
      <c r="L76" s="51"/>
      <c r="M76" s="51"/>
      <c r="N76" s="51"/>
      <c r="O76" s="51"/>
      <c r="P76" s="51"/>
      <c r="Q76" s="51"/>
      <c r="R76" s="51"/>
      <c r="S76" s="51"/>
      <c r="T76" s="51"/>
      <c r="U76" s="51"/>
      <c r="V76" s="51"/>
      <c r="W76" s="51"/>
      <c r="X76" s="51"/>
      <c r="Y76" s="51"/>
      <c r="Z76" s="51"/>
      <c r="AA76" s="51"/>
      <c r="AB76" s="51"/>
      <c r="AC76" s="51"/>
      <c r="AD76" s="51"/>
      <c r="AE76" s="51"/>
      <c r="AF76" s="51"/>
      <c r="AG76" s="51"/>
      <c r="AH76" s="51"/>
      <c r="AI76" s="51"/>
      <c r="AJ76" s="51"/>
      <c r="AK76" s="51"/>
      <c r="AL76" s="51"/>
      <c r="AM76" s="51"/>
      <c r="AN76" s="51"/>
      <c r="AO76" s="51"/>
      <c r="AP76" s="7"/>
    </row>
    <row r="77" spans="2:42" outlineLevel="2" x14ac:dyDescent="0.25">
      <c r="B77" s="7"/>
      <c r="C77" s="35"/>
      <c r="D77" s="7"/>
      <c r="E77" s="8"/>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row>
    <row r="78" spans="2:42" ht="27.6" outlineLevel="2" x14ac:dyDescent="0.25">
      <c r="B78" s="7"/>
      <c r="C78" s="47" t="s">
        <v>110</v>
      </c>
      <c r="D78" s="7"/>
      <c r="E78" s="34" t="s">
        <v>99</v>
      </c>
      <c r="F78" s="7"/>
      <c r="G78" s="7"/>
      <c r="H78" s="7"/>
      <c r="I78" s="7"/>
      <c r="J78" s="8"/>
      <c r="K78" s="8"/>
      <c r="L78" s="185">
        <f>L61+L62+L64+L65+L67+L71+L73</f>
        <v>0</v>
      </c>
      <c r="M78" s="185">
        <f t="shared" ref="M78:AO78" si="34">M61+M62+M64+M65+M67+M71+M73</f>
        <v>0</v>
      </c>
      <c r="N78" s="185">
        <f t="shared" si="34"/>
        <v>0</v>
      </c>
      <c r="O78" s="185">
        <f t="shared" si="34"/>
        <v>0</v>
      </c>
      <c r="P78" s="185">
        <f t="shared" si="34"/>
        <v>0</v>
      </c>
      <c r="Q78" s="185">
        <f t="shared" si="34"/>
        <v>0</v>
      </c>
      <c r="R78" s="185">
        <f t="shared" si="34"/>
        <v>0</v>
      </c>
      <c r="S78" s="185">
        <f t="shared" si="34"/>
        <v>0</v>
      </c>
      <c r="T78" s="185">
        <f t="shared" si="34"/>
        <v>0</v>
      </c>
      <c r="U78" s="185">
        <f t="shared" si="34"/>
        <v>0</v>
      </c>
      <c r="V78" s="185">
        <f t="shared" si="34"/>
        <v>0</v>
      </c>
      <c r="W78" s="185">
        <f t="shared" si="34"/>
        <v>0</v>
      </c>
      <c r="X78" s="185">
        <f t="shared" si="34"/>
        <v>0</v>
      </c>
      <c r="Y78" s="185">
        <f t="shared" si="34"/>
        <v>0</v>
      </c>
      <c r="Z78" s="185">
        <f t="shared" si="34"/>
        <v>0</v>
      </c>
      <c r="AA78" s="185">
        <f t="shared" si="34"/>
        <v>0</v>
      </c>
      <c r="AB78" s="185">
        <f t="shared" si="34"/>
        <v>0</v>
      </c>
      <c r="AC78" s="185">
        <f t="shared" si="34"/>
        <v>0</v>
      </c>
      <c r="AD78" s="185">
        <f t="shared" si="34"/>
        <v>0</v>
      </c>
      <c r="AE78" s="185">
        <f t="shared" si="34"/>
        <v>0</v>
      </c>
      <c r="AF78" s="185">
        <f t="shared" si="34"/>
        <v>0</v>
      </c>
      <c r="AG78" s="185">
        <f t="shared" si="34"/>
        <v>0</v>
      </c>
      <c r="AH78" s="185">
        <f t="shared" si="34"/>
        <v>0</v>
      </c>
      <c r="AI78" s="185">
        <f t="shared" si="34"/>
        <v>0</v>
      </c>
      <c r="AJ78" s="185">
        <f t="shared" si="34"/>
        <v>0</v>
      </c>
      <c r="AK78" s="185">
        <f t="shared" si="34"/>
        <v>0</v>
      </c>
      <c r="AL78" s="185">
        <f t="shared" si="34"/>
        <v>0</v>
      </c>
      <c r="AM78" s="185">
        <f t="shared" si="34"/>
        <v>0</v>
      </c>
      <c r="AN78" s="185">
        <f t="shared" si="34"/>
        <v>0</v>
      </c>
      <c r="AO78" s="185">
        <f t="shared" si="34"/>
        <v>0</v>
      </c>
      <c r="AP78" s="7"/>
    </row>
    <row r="79" spans="2:42" outlineLevel="2" x14ac:dyDescent="0.25">
      <c r="B79" s="7"/>
      <c r="C79" s="35"/>
      <c r="D79" s="7"/>
      <c r="E79" s="8"/>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row>
    <row r="80" spans="2:42" outlineLevel="2" x14ac:dyDescent="0.25">
      <c r="B80" s="7"/>
      <c r="C80" s="35"/>
      <c r="D80" s="7"/>
      <c r="E80" s="8"/>
      <c r="F80" s="7"/>
      <c r="G80" s="7"/>
      <c r="H80" s="7"/>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row>
    <row r="81" spans="2:42" ht="30.6" customHeight="1" outlineLevel="2" x14ac:dyDescent="0.25">
      <c r="B81" s="7"/>
      <c r="C81" s="298" t="s">
        <v>196</v>
      </c>
      <c r="D81" s="298"/>
      <c r="E81" s="298"/>
      <c r="F81" s="298"/>
      <c r="G81" s="298"/>
      <c r="H81" s="298"/>
      <c r="I81" s="298"/>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c r="AK81" s="7"/>
      <c r="AL81" s="7"/>
      <c r="AM81" s="7"/>
      <c r="AN81" s="7"/>
      <c r="AO81" s="7"/>
      <c r="AP81" s="7"/>
    </row>
    <row r="82" spans="2:42" outlineLevel="2" x14ac:dyDescent="0.25">
      <c r="B82" s="7"/>
      <c r="C82" s="35"/>
      <c r="D82" s="7"/>
      <c r="E82" s="8"/>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row>
    <row r="83" spans="2:42" ht="27.6" outlineLevel="2" x14ac:dyDescent="0.25">
      <c r="B83" s="7"/>
      <c r="C83" s="40" t="s">
        <v>91</v>
      </c>
      <c r="D83" s="7"/>
      <c r="E83" s="41" t="s">
        <v>112</v>
      </c>
      <c r="F83" s="7"/>
      <c r="G83" s="7"/>
      <c r="H83" s="41" t="s">
        <v>94</v>
      </c>
      <c r="I83" s="7"/>
      <c r="J83" s="41" t="s">
        <v>111</v>
      </c>
      <c r="K83" s="54"/>
      <c r="L83" s="7"/>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row>
    <row r="84" spans="2:42" outlineLevel="2" x14ac:dyDescent="0.25">
      <c r="B84" s="7"/>
      <c r="C84" s="5" t="s">
        <v>93</v>
      </c>
      <c r="D84" s="7"/>
      <c r="E84" s="50" t="s">
        <v>99</v>
      </c>
      <c r="F84" s="7"/>
      <c r="G84" s="7"/>
      <c r="H84" s="43"/>
      <c r="I84" s="7"/>
      <c r="J84" s="43"/>
      <c r="K84" s="8"/>
      <c r="L84" s="186">
        <f t="shared" ref="L84:U94" si="35">IF(AND(L$7&gt;0,L$7&lt;=$I$48),N(MOD(L$7,$J84+1)=0)*$H84,0)</f>
        <v>0</v>
      </c>
      <c r="M84" s="186">
        <f t="shared" si="35"/>
        <v>0</v>
      </c>
      <c r="N84" s="186">
        <f t="shared" si="35"/>
        <v>0</v>
      </c>
      <c r="O84" s="186">
        <f t="shared" si="35"/>
        <v>0</v>
      </c>
      <c r="P84" s="186">
        <f t="shared" si="35"/>
        <v>0</v>
      </c>
      <c r="Q84" s="186">
        <f t="shared" si="35"/>
        <v>0</v>
      </c>
      <c r="R84" s="186">
        <f t="shared" si="35"/>
        <v>0</v>
      </c>
      <c r="S84" s="186">
        <f t="shared" si="35"/>
        <v>0</v>
      </c>
      <c r="T84" s="186">
        <f t="shared" si="35"/>
        <v>0</v>
      </c>
      <c r="U84" s="186">
        <f t="shared" si="35"/>
        <v>0</v>
      </c>
      <c r="V84" s="186">
        <f t="shared" ref="V84:AE94" si="36">IF(AND(V$7&gt;0,V$7&lt;=$I$48),N(MOD(V$7,$J84+1)=0)*$H84,0)</f>
        <v>0</v>
      </c>
      <c r="W84" s="186">
        <f t="shared" si="36"/>
        <v>0</v>
      </c>
      <c r="X84" s="186">
        <f t="shared" si="36"/>
        <v>0</v>
      </c>
      <c r="Y84" s="186">
        <f t="shared" si="36"/>
        <v>0</v>
      </c>
      <c r="Z84" s="186">
        <f t="shared" si="36"/>
        <v>0</v>
      </c>
      <c r="AA84" s="186">
        <f t="shared" si="36"/>
        <v>0</v>
      </c>
      <c r="AB84" s="186">
        <f t="shared" si="36"/>
        <v>0</v>
      </c>
      <c r="AC84" s="186">
        <f t="shared" si="36"/>
        <v>0</v>
      </c>
      <c r="AD84" s="186">
        <f t="shared" si="36"/>
        <v>0</v>
      </c>
      <c r="AE84" s="186">
        <f t="shared" si="36"/>
        <v>0</v>
      </c>
      <c r="AF84" s="186">
        <f t="shared" ref="AF84:AO94" si="37">IF(AND(AF$7&gt;0,AF$7&lt;=$I$48),N(MOD(AF$7,$J84+1)=0)*$H84,0)</f>
        <v>0</v>
      </c>
      <c r="AG84" s="186">
        <f t="shared" si="37"/>
        <v>0</v>
      </c>
      <c r="AH84" s="186">
        <f t="shared" si="37"/>
        <v>0</v>
      </c>
      <c r="AI84" s="186">
        <f t="shared" si="37"/>
        <v>0</v>
      </c>
      <c r="AJ84" s="186">
        <f t="shared" si="37"/>
        <v>0</v>
      </c>
      <c r="AK84" s="186">
        <f t="shared" si="37"/>
        <v>0</v>
      </c>
      <c r="AL84" s="186">
        <f t="shared" si="37"/>
        <v>0</v>
      </c>
      <c r="AM84" s="186">
        <f t="shared" si="37"/>
        <v>0</v>
      </c>
      <c r="AN84" s="186">
        <f t="shared" si="37"/>
        <v>0</v>
      </c>
      <c r="AO84" s="186">
        <f t="shared" si="37"/>
        <v>0</v>
      </c>
      <c r="AP84" s="7"/>
    </row>
    <row r="85" spans="2:42" outlineLevel="2" x14ac:dyDescent="0.25">
      <c r="B85" s="7"/>
      <c r="C85" s="5" t="s">
        <v>93</v>
      </c>
      <c r="D85" s="7"/>
      <c r="E85" s="50" t="s">
        <v>99</v>
      </c>
      <c r="F85" s="7"/>
      <c r="G85" s="7"/>
      <c r="H85" s="55"/>
      <c r="I85" s="7"/>
      <c r="J85" s="55"/>
      <c r="K85" s="8"/>
      <c r="L85" s="186">
        <f t="shared" si="35"/>
        <v>0</v>
      </c>
      <c r="M85" s="186">
        <f t="shared" si="35"/>
        <v>0</v>
      </c>
      <c r="N85" s="186">
        <f t="shared" si="35"/>
        <v>0</v>
      </c>
      <c r="O85" s="186">
        <f t="shared" si="35"/>
        <v>0</v>
      </c>
      <c r="P85" s="186">
        <f t="shared" si="35"/>
        <v>0</v>
      </c>
      <c r="Q85" s="186">
        <f t="shared" si="35"/>
        <v>0</v>
      </c>
      <c r="R85" s="186">
        <f t="shared" si="35"/>
        <v>0</v>
      </c>
      <c r="S85" s="186">
        <f t="shared" si="35"/>
        <v>0</v>
      </c>
      <c r="T85" s="186">
        <f t="shared" si="35"/>
        <v>0</v>
      </c>
      <c r="U85" s="186">
        <f t="shared" si="35"/>
        <v>0</v>
      </c>
      <c r="V85" s="186">
        <f t="shared" si="36"/>
        <v>0</v>
      </c>
      <c r="W85" s="186">
        <f t="shared" si="36"/>
        <v>0</v>
      </c>
      <c r="X85" s="186">
        <f t="shared" si="36"/>
        <v>0</v>
      </c>
      <c r="Y85" s="186">
        <f t="shared" si="36"/>
        <v>0</v>
      </c>
      <c r="Z85" s="186">
        <f t="shared" si="36"/>
        <v>0</v>
      </c>
      <c r="AA85" s="186">
        <f t="shared" si="36"/>
        <v>0</v>
      </c>
      <c r="AB85" s="186">
        <f t="shared" si="36"/>
        <v>0</v>
      </c>
      <c r="AC85" s="186">
        <f t="shared" si="36"/>
        <v>0</v>
      </c>
      <c r="AD85" s="186">
        <f t="shared" si="36"/>
        <v>0</v>
      </c>
      <c r="AE85" s="186">
        <f t="shared" si="36"/>
        <v>0</v>
      </c>
      <c r="AF85" s="186">
        <f t="shared" si="37"/>
        <v>0</v>
      </c>
      <c r="AG85" s="186">
        <f t="shared" si="37"/>
        <v>0</v>
      </c>
      <c r="AH85" s="186">
        <f t="shared" si="37"/>
        <v>0</v>
      </c>
      <c r="AI85" s="186">
        <f t="shared" si="37"/>
        <v>0</v>
      </c>
      <c r="AJ85" s="186">
        <f t="shared" si="37"/>
        <v>0</v>
      </c>
      <c r="AK85" s="186">
        <f t="shared" si="37"/>
        <v>0</v>
      </c>
      <c r="AL85" s="186">
        <f t="shared" si="37"/>
        <v>0</v>
      </c>
      <c r="AM85" s="186">
        <f t="shared" si="37"/>
        <v>0</v>
      </c>
      <c r="AN85" s="186">
        <f t="shared" si="37"/>
        <v>0</v>
      </c>
      <c r="AO85" s="186">
        <f t="shared" si="37"/>
        <v>0</v>
      </c>
      <c r="AP85" s="7"/>
    </row>
    <row r="86" spans="2:42" outlineLevel="2" x14ac:dyDescent="0.25">
      <c r="B86" s="7"/>
      <c r="C86" s="5" t="s">
        <v>93</v>
      </c>
      <c r="D86" s="7"/>
      <c r="E86" s="50" t="s">
        <v>99</v>
      </c>
      <c r="F86" s="7"/>
      <c r="G86" s="7"/>
      <c r="H86" s="55"/>
      <c r="I86" s="7"/>
      <c r="J86" s="55"/>
      <c r="K86" s="8"/>
      <c r="L86" s="186">
        <f t="shared" si="35"/>
        <v>0</v>
      </c>
      <c r="M86" s="186">
        <f t="shared" si="35"/>
        <v>0</v>
      </c>
      <c r="N86" s="186">
        <f t="shared" si="35"/>
        <v>0</v>
      </c>
      <c r="O86" s="186">
        <f t="shared" si="35"/>
        <v>0</v>
      </c>
      <c r="P86" s="186">
        <f t="shared" si="35"/>
        <v>0</v>
      </c>
      <c r="Q86" s="186">
        <f t="shared" si="35"/>
        <v>0</v>
      </c>
      <c r="R86" s="186">
        <f t="shared" si="35"/>
        <v>0</v>
      </c>
      <c r="S86" s="186">
        <f t="shared" si="35"/>
        <v>0</v>
      </c>
      <c r="T86" s="186">
        <f t="shared" si="35"/>
        <v>0</v>
      </c>
      <c r="U86" s="186">
        <f t="shared" si="35"/>
        <v>0</v>
      </c>
      <c r="V86" s="186">
        <f t="shared" si="36"/>
        <v>0</v>
      </c>
      <c r="W86" s="186">
        <f t="shared" si="36"/>
        <v>0</v>
      </c>
      <c r="X86" s="186">
        <f t="shared" si="36"/>
        <v>0</v>
      </c>
      <c r="Y86" s="186">
        <f t="shared" si="36"/>
        <v>0</v>
      </c>
      <c r="Z86" s="186">
        <f t="shared" si="36"/>
        <v>0</v>
      </c>
      <c r="AA86" s="186">
        <f t="shared" si="36"/>
        <v>0</v>
      </c>
      <c r="AB86" s="186">
        <f t="shared" si="36"/>
        <v>0</v>
      </c>
      <c r="AC86" s="186">
        <f t="shared" si="36"/>
        <v>0</v>
      </c>
      <c r="AD86" s="186">
        <f t="shared" si="36"/>
        <v>0</v>
      </c>
      <c r="AE86" s="186">
        <f t="shared" si="36"/>
        <v>0</v>
      </c>
      <c r="AF86" s="186">
        <f t="shared" si="37"/>
        <v>0</v>
      </c>
      <c r="AG86" s="186">
        <f t="shared" si="37"/>
        <v>0</v>
      </c>
      <c r="AH86" s="186">
        <f t="shared" si="37"/>
        <v>0</v>
      </c>
      <c r="AI86" s="186">
        <f t="shared" si="37"/>
        <v>0</v>
      </c>
      <c r="AJ86" s="186">
        <f t="shared" si="37"/>
        <v>0</v>
      </c>
      <c r="AK86" s="186">
        <f t="shared" si="37"/>
        <v>0</v>
      </c>
      <c r="AL86" s="186">
        <f t="shared" si="37"/>
        <v>0</v>
      </c>
      <c r="AM86" s="186">
        <f t="shared" si="37"/>
        <v>0</v>
      </c>
      <c r="AN86" s="186">
        <f t="shared" si="37"/>
        <v>0</v>
      </c>
      <c r="AO86" s="186">
        <f t="shared" si="37"/>
        <v>0</v>
      </c>
      <c r="AP86" s="7"/>
    </row>
    <row r="87" spans="2:42" outlineLevel="2" x14ac:dyDescent="0.25">
      <c r="B87" s="7"/>
      <c r="C87" s="5" t="s">
        <v>93</v>
      </c>
      <c r="D87" s="7"/>
      <c r="E87" s="50" t="s">
        <v>99</v>
      </c>
      <c r="F87" s="7"/>
      <c r="G87" s="7"/>
      <c r="H87" s="55"/>
      <c r="I87" s="7"/>
      <c r="J87" s="55"/>
      <c r="K87" s="8"/>
      <c r="L87" s="186">
        <f t="shared" si="35"/>
        <v>0</v>
      </c>
      <c r="M87" s="186">
        <f t="shared" si="35"/>
        <v>0</v>
      </c>
      <c r="N87" s="186">
        <f t="shared" si="35"/>
        <v>0</v>
      </c>
      <c r="O87" s="186">
        <f t="shared" si="35"/>
        <v>0</v>
      </c>
      <c r="P87" s="186">
        <f t="shared" si="35"/>
        <v>0</v>
      </c>
      <c r="Q87" s="186">
        <f t="shared" si="35"/>
        <v>0</v>
      </c>
      <c r="R87" s="186">
        <f t="shared" si="35"/>
        <v>0</v>
      </c>
      <c r="S87" s="186">
        <f t="shared" si="35"/>
        <v>0</v>
      </c>
      <c r="T87" s="186">
        <f t="shared" si="35"/>
        <v>0</v>
      </c>
      <c r="U87" s="186">
        <f t="shared" si="35"/>
        <v>0</v>
      </c>
      <c r="V87" s="186">
        <f t="shared" si="36"/>
        <v>0</v>
      </c>
      <c r="W87" s="186">
        <f t="shared" si="36"/>
        <v>0</v>
      </c>
      <c r="X87" s="186">
        <f t="shared" si="36"/>
        <v>0</v>
      </c>
      <c r="Y87" s="186">
        <f t="shared" si="36"/>
        <v>0</v>
      </c>
      <c r="Z87" s="186">
        <f t="shared" si="36"/>
        <v>0</v>
      </c>
      <c r="AA87" s="186">
        <f t="shared" si="36"/>
        <v>0</v>
      </c>
      <c r="AB87" s="186">
        <f t="shared" si="36"/>
        <v>0</v>
      </c>
      <c r="AC87" s="186">
        <f t="shared" si="36"/>
        <v>0</v>
      </c>
      <c r="AD87" s="186">
        <f t="shared" si="36"/>
        <v>0</v>
      </c>
      <c r="AE87" s="186">
        <f t="shared" si="36"/>
        <v>0</v>
      </c>
      <c r="AF87" s="186">
        <f t="shared" si="37"/>
        <v>0</v>
      </c>
      <c r="AG87" s="186">
        <f t="shared" si="37"/>
        <v>0</v>
      </c>
      <c r="AH87" s="186">
        <f t="shared" si="37"/>
        <v>0</v>
      </c>
      <c r="AI87" s="186">
        <f t="shared" si="37"/>
        <v>0</v>
      </c>
      <c r="AJ87" s="186">
        <f t="shared" si="37"/>
        <v>0</v>
      </c>
      <c r="AK87" s="186">
        <f t="shared" si="37"/>
        <v>0</v>
      </c>
      <c r="AL87" s="186">
        <f t="shared" si="37"/>
        <v>0</v>
      </c>
      <c r="AM87" s="186">
        <f t="shared" si="37"/>
        <v>0</v>
      </c>
      <c r="AN87" s="186">
        <f t="shared" si="37"/>
        <v>0</v>
      </c>
      <c r="AO87" s="186">
        <f t="shared" si="37"/>
        <v>0</v>
      </c>
      <c r="AP87" s="7"/>
    </row>
    <row r="88" spans="2:42" outlineLevel="2" x14ac:dyDescent="0.25">
      <c r="B88" s="7"/>
      <c r="C88" s="5" t="s">
        <v>93</v>
      </c>
      <c r="D88" s="7"/>
      <c r="E88" s="50" t="s">
        <v>99</v>
      </c>
      <c r="F88" s="7"/>
      <c r="G88" s="7"/>
      <c r="H88" s="55"/>
      <c r="I88" s="7"/>
      <c r="J88" s="55"/>
      <c r="K88" s="8"/>
      <c r="L88" s="186">
        <f t="shared" si="35"/>
        <v>0</v>
      </c>
      <c r="M88" s="186">
        <f t="shared" si="35"/>
        <v>0</v>
      </c>
      <c r="N88" s="186">
        <f t="shared" si="35"/>
        <v>0</v>
      </c>
      <c r="O88" s="186">
        <f t="shared" si="35"/>
        <v>0</v>
      </c>
      <c r="P88" s="186">
        <f t="shared" si="35"/>
        <v>0</v>
      </c>
      <c r="Q88" s="186">
        <f t="shared" si="35"/>
        <v>0</v>
      </c>
      <c r="R88" s="186">
        <f t="shared" si="35"/>
        <v>0</v>
      </c>
      <c r="S88" s="186">
        <f t="shared" si="35"/>
        <v>0</v>
      </c>
      <c r="T88" s="186">
        <f t="shared" si="35"/>
        <v>0</v>
      </c>
      <c r="U88" s="186">
        <f t="shared" si="35"/>
        <v>0</v>
      </c>
      <c r="V88" s="186">
        <f t="shared" si="36"/>
        <v>0</v>
      </c>
      <c r="W88" s="186">
        <f t="shared" si="36"/>
        <v>0</v>
      </c>
      <c r="X88" s="186">
        <f t="shared" si="36"/>
        <v>0</v>
      </c>
      <c r="Y88" s="186">
        <f t="shared" si="36"/>
        <v>0</v>
      </c>
      <c r="Z88" s="186">
        <f t="shared" si="36"/>
        <v>0</v>
      </c>
      <c r="AA88" s="186">
        <f t="shared" si="36"/>
        <v>0</v>
      </c>
      <c r="AB88" s="186">
        <f t="shared" si="36"/>
        <v>0</v>
      </c>
      <c r="AC88" s="186">
        <f t="shared" si="36"/>
        <v>0</v>
      </c>
      <c r="AD88" s="186">
        <f t="shared" si="36"/>
        <v>0</v>
      </c>
      <c r="AE88" s="186">
        <f t="shared" si="36"/>
        <v>0</v>
      </c>
      <c r="AF88" s="186">
        <f t="shared" si="37"/>
        <v>0</v>
      </c>
      <c r="AG88" s="186">
        <f t="shared" si="37"/>
        <v>0</v>
      </c>
      <c r="AH88" s="186">
        <f t="shared" si="37"/>
        <v>0</v>
      </c>
      <c r="AI88" s="186">
        <f t="shared" si="37"/>
        <v>0</v>
      </c>
      <c r="AJ88" s="186">
        <f t="shared" si="37"/>
        <v>0</v>
      </c>
      <c r="AK88" s="186">
        <f t="shared" si="37"/>
        <v>0</v>
      </c>
      <c r="AL88" s="186">
        <f t="shared" si="37"/>
        <v>0</v>
      </c>
      <c r="AM88" s="186">
        <f t="shared" si="37"/>
        <v>0</v>
      </c>
      <c r="AN88" s="186">
        <f t="shared" si="37"/>
        <v>0</v>
      </c>
      <c r="AO88" s="186">
        <f t="shared" si="37"/>
        <v>0</v>
      </c>
      <c r="AP88" s="7"/>
    </row>
    <row r="89" spans="2:42" outlineLevel="2" x14ac:dyDescent="0.25">
      <c r="B89" s="7"/>
      <c r="C89" s="5" t="s">
        <v>93</v>
      </c>
      <c r="D89" s="7"/>
      <c r="E89" s="50" t="s">
        <v>99</v>
      </c>
      <c r="F89" s="7"/>
      <c r="G89" s="7"/>
      <c r="H89" s="55"/>
      <c r="I89" s="7"/>
      <c r="J89" s="55"/>
      <c r="K89" s="8"/>
      <c r="L89" s="186">
        <f t="shared" si="35"/>
        <v>0</v>
      </c>
      <c r="M89" s="186">
        <f t="shared" si="35"/>
        <v>0</v>
      </c>
      <c r="N89" s="186">
        <f t="shared" si="35"/>
        <v>0</v>
      </c>
      <c r="O89" s="186">
        <f t="shared" si="35"/>
        <v>0</v>
      </c>
      <c r="P89" s="186">
        <f t="shared" si="35"/>
        <v>0</v>
      </c>
      <c r="Q89" s="186">
        <f t="shared" si="35"/>
        <v>0</v>
      </c>
      <c r="R89" s="186">
        <f t="shared" si="35"/>
        <v>0</v>
      </c>
      <c r="S89" s="186">
        <f t="shared" si="35"/>
        <v>0</v>
      </c>
      <c r="T89" s="186">
        <f t="shared" si="35"/>
        <v>0</v>
      </c>
      <c r="U89" s="186">
        <f t="shared" si="35"/>
        <v>0</v>
      </c>
      <c r="V89" s="186">
        <f t="shared" si="36"/>
        <v>0</v>
      </c>
      <c r="W89" s="186">
        <f t="shared" si="36"/>
        <v>0</v>
      </c>
      <c r="X89" s="186">
        <f t="shared" si="36"/>
        <v>0</v>
      </c>
      <c r="Y89" s="186">
        <f t="shared" si="36"/>
        <v>0</v>
      </c>
      <c r="Z89" s="186">
        <f t="shared" si="36"/>
        <v>0</v>
      </c>
      <c r="AA89" s="186">
        <f t="shared" si="36"/>
        <v>0</v>
      </c>
      <c r="AB89" s="186">
        <f t="shared" si="36"/>
        <v>0</v>
      </c>
      <c r="AC89" s="186">
        <f t="shared" si="36"/>
        <v>0</v>
      </c>
      <c r="AD89" s="186">
        <f t="shared" si="36"/>
        <v>0</v>
      </c>
      <c r="AE89" s="186">
        <f t="shared" si="36"/>
        <v>0</v>
      </c>
      <c r="AF89" s="186">
        <f t="shared" si="37"/>
        <v>0</v>
      </c>
      <c r="AG89" s="186">
        <f t="shared" si="37"/>
        <v>0</v>
      </c>
      <c r="AH89" s="186">
        <f t="shared" si="37"/>
        <v>0</v>
      </c>
      <c r="AI89" s="186">
        <f t="shared" si="37"/>
        <v>0</v>
      </c>
      <c r="AJ89" s="186">
        <f t="shared" si="37"/>
        <v>0</v>
      </c>
      <c r="AK89" s="186">
        <f t="shared" si="37"/>
        <v>0</v>
      </c>
      <c r="AL89" s="186">
        <f t="shared" si="37"/>
        <v>0</v>
      </c>
      <c r="AM89" s="186">
        <f t="shared" si="37"/>
        <v>0</v>
      </c>
      <c r="AN89" s="186">
        <f t="shared" si="37"/>
        <v>0</v>
      </c>
      <c r="AO89" s="186">
        <f t="shared" si="37"/>
        <v>0</v>
      </c>
      <c r="AP89" s="7"/>
    </row>
    <row r="90" spans="2:42" outlineLevel="2" x14ac:dyDescent="0.25">
      <c r="B90" s="7"/>
      <c r="C90" s="5" t="s">
        <v>93</v>
      </c>
      <c r="D90" s="7"/>
      <c r="E90" s="50" t="s">
        <v>99</v>
      </c>
      <c r="F90" s="7"/>
      <c r="G90" s="7"/>
      <c r="H90" s="55"/>
      <c r="I90" s="7"/>
      <c r="J90" s="55"/>
      <c r="K90" s="8"/>
      <c r="L90" s="186">
        <f t="shared" si="35"/>
        <v>0</v>
      </c>
      <c r="M90" s="186">
        <f t="shared" si="35"/>
        <v>0</v>
      </c>
      <c r="N90" s="186">
        <f t="shared" si="35"/>
        <v>0</v>
      </c>
      <c r="O90" s="186">
        <f t="shared" si="35"/>
        <v>0</v>
      </c>
      <c r="P90" s="186">
        <f t="shared" si="35"/>
        <v>0</v>
      </c>
      <c r="Q90" s="186">
        <f t="shared" si="35"/>
        <v>0</v>
      </c>
      <c r="R90" s="186">
        <f t="shared" si="35"/>
        <v>0</v>
      </c>
      <c r="S90" s="186">
        <f t="shared" si="35"/>
        <v>0</v>
      </c>
      <c r="T90" s="186">
        <f t="shared" si="35"/>
        <v>0</v>
      </c>
      <c r="U90" s="186">
        <f t="shared" si="35"/>
        <v>0</v>
      </c>
      <c r="V90" s="186">
        <f t="shared" si="36"/>
        <v>0</v>
      </c>
      <c r="W90" s="186">
        <f t="shared" si="36"/>
        <v>0</v>
      </c>
      <c r="X90" s="186">
        <f t="shared" si="36"/>
        <v>0</v>
      </c>
      <c r="Y90" s="186">
        <f t="shared" si="36"/>
        <v>0</v>
      </c>
      <c r="Z90" s="186">
        <f t="shared" si="36"/>
        <v>0</v>
      </c>
      <c r="AA90" s="186">
        <f t="shared" si="36"/>
        <v>0</v>
      </c>
      <c r="AB90" s="186">
        <f t="shared" si="36"/>
        <v>0</v>
      </c>
      <c r="AC90" s="186">
        <f t="shared" si="36"/>
        <v>0</v>
      </c>
      <c r="AD90" s="186">
        <f t="shared" si="36"/>
        <v>0</v>
      </c>
      <c r="AE90" s="186">
        <f t="shared" si="36"/>
        <v>0</v>
      </c>
      <c r="AF90" s="186">
        <f t="shared" si="37"/>
        <v>0</v>
      </c>
      <c r="AG90" s="186">
        <f t="shared" si="37"/>
        <v>0</v>
      </c>
      <c r="AH90" s="186">
        <f t="shared" si="37"/>
        <v>0</v>
      </c>
      <c r="AI90" s="186">
        <f t="shared" si="37"/>
        <v>0</v>
      </c>
      <c r="AJ90" s="186">
        <f t="shared" si="37"/>
        <v>0</v>
      </c>
      <c r="AK90" s="186">
        <f t="shared" si="37"/>
        <v>0</v>
      </c>
      <c r="AL90" s="186">
        <f t="shared" si="37"/>
        <v>0</v>
      </c>
      <c r="AM90" s="186">
        <f t="shared" si="37"/>
        <v>0</v>
      </c>
      <c r="AN90" s="186">
        <f t="shared" si="37"/>
        <v>0</v>
      </c>
      <c r="AO90" s="186">
        <f t="shared" si="37"/>
        <v>0</v>
      </c>
      <c r="AP90" s="7"/>
    </row>
    <row r="91" spans="2:42" outlineLevel="2" x14ac:dyDescent="0.25">
      <c r="B91" s="7"/>
      <c r="C91" s="5" t="s">
        <v>93</v>
      </c>
      <c r="D91" s="7"/>
      <c r="E91" s="50" t="s">
        <v>99</v>
      </c>
      <c r="F91" s="7"/>
      <c r="G91" s="7"/>
      <c r="H91" s="45"/>
      <c r="I91" s="7"/>
      <c r="J91" s="45"/>
      <c r="K91" s="8"/>
      <c r="L91" s="186">
        <f t="shared" si="35"/>
        <v>0</v>
      </c>
      <c r="M91" s="186">
        <f t="shared" si="35"/>
        <v>0</v>
      </c>
      <c r="N91" s="186">
        <f t="shared" si="35"/>
        <v>0</v>
      </c>
      <c r="O91" s="186">
        <f t="shared" si="35"/>
        <v>0</v>
      </c>
      <c r="P91" s="186">
        <f t="shared" si="35"/>
        <v>0</v>
      </c>
      <c r="Q91" s="186">
        <f t="shared" si="35"/>
        <v>0</v>
      </c>
      <c r="R91" s="186">
        <f t="shared" si="35"/>
        <v>0</v>
      </c>
      <c r="S91" s="186">
        <f t="shared" si="35"/>
        <v>0</v>
      </c>
      <c r="T91" s="186">
        <f t="shared" si="35"/>
        <v>0</v>
      </c>
      <c r="U91" s="186">
        <f t="shared" si="35"/>
        <v>0</v>
      </c>
      <c r="V91" s="186">
        <f t="shared" si="36"/>
        <v>0</v>
      </c>
      <c r="W91" s="186">
        <f t="shared" si="36"/>
        <v>0</v>
      </c>
      <c r="X91" s="186">
        <f t="shared" si="36"/>
        <v>0</v>
      </c>
      <c r="Y91" s="186">
        <f t="shared" si="36"/>
        <v>0</v>
      </c>
      <c r="Z91" s="186">
        <f t="shared" si="36"/>
        <v>0</v>
      </c>
      <c r="AA91" s="186">
        <f t="shared" si="36"/>
        <v>0</v>
      </c>
      <c r="AB91" s="186">
        <f t="shared" si="36"/>
        <v>0</v>
      </c>
      <c r="AC91" s="186">
        <f t="shared" si="36"/>
        <v>0</v>
      </c>
      <c r="AD91" s="186">
        <f t="shared" si="36"/>
        <v>0</v>
      </c>
      <c r="AE91" s="186">
        <f t="shared" si="36"/>
        <v>0</v>
      </c>
      <c r="AF91" s="186">
        <f t="shared" si="37"/>
        <v>0</v>
      </c>
      <c r="AG91" s="186">
        <f t="shared" si="37"/>
        <v>0</v>
      </c>
      <c r="AH91" s="186">
        <f t="shared" si="37"/>
        <v>0</v>
      </c>
      <c r="AI91" s="186">
        <f t="shared" si="37"/>
        <v>0</v>
      </c>
      <c r="AJ91" s="186">
        <f t="shared" si="37"/>
        <v>0</v>
      </c>
      <c r="AK91" s="186">
        <f t="shared" si="37"/>
        <v>0</v>
      </c>
      <c r="AL91" s="186">
        <f t="shared" si="37"/>
        <v>0</v>
      </c>
      <c r="AM91" s="186">
        <f t="shared" si="37"/>
        <v>0</v>
      </c>
      <c r="AN91" s="186">
        <f t="shared" si="37"/>
        <v>0</v>
      </c>
      <c r="AO91" s="186">
        <f t="shared" si="37"/>
        <v>0</v>
      </c>
      <c r="AP91" s="7"/>
    </row>
    <row r="92" spans="2:42" outlineLevel="2" x14ac:dyDescent="0.25">
      <c r="B92" s="7"/>
      <c r="C92" s="5" t="s">
        <v>93</v>
      </c>
      <c r="D92" s="7"/>
      <c r="E92" s="50" t="s">
        <v>99</v>
      </c>
      <c r="F92" s="7"/>
      <c r="G92" s="7"/>
      <c r="H92" s="45"/>
      <c r="I92" s="7"/>
      <c r="J92" s="45"/>
      <c r="K92" s="56"/>
      <c r="L92" s="186">
        <f t="shared" si="35"/>
        <v>0</v>
      </c>
      <c r="M92" s="186">
        <f t="shared" si="35"/>
        <v>0</v>
      </c>
      <c r="N92" s="186">
        <f t="shared" si="35"/>
        <v>0</v>
      </c>
      <c r="O92" s="186">
        <f t="shared" si="35"/>
        <v>0</v>
      </c>
      <c r="P92" s="186">
        <f t="shared" si="35"/>
        <v>0</v>
      </c>
      <c r="Q92" s="186">
        <f t="shared" si="35"/>
        <v>0</v>
      </c>
      <c r="R92" s="186">
        <f t="shared" si="35"/>
        <v>0</v>
      </c>
      <c r="S92" s="186">
        <f t="shared" si="35"/>
        <v>0</v>
      </c>
      <c r="T92" s="186">
        <f t="shared" si="35"/>
        <v>0</v>
      </c>
      <c r="U92" s="186">
        <f t="shared" si="35"/>
        <v>0</v>
      </c>
      <c r="V92" s="186">
        <f t="shared" si="36"/>
        <v>0</v>
      </c>
      <c r="W92" s="186">
        <f t="shared" si="36"/>
        <v>0</v>
      </c>
      <c r="X92" s="186">
        <f t="shared" si="36"/>
        <v>0</v>
      </c>
      <c r="Y92" s="186">
        <f t="shared" si="36"/>
        <v>0</v>
      </c>
      <c r="Z92" s="186">
        <f t="shared" si="36"/>
        <v>0</v>
      </c>
      <c r="AA92" s="186">
        <f t="shared" si="36"/>
        <v>0</v>
      </c>
      <c r="AB92" s="186">
        <f t="shared" si="36"/>
        <v>0</v>
      </c>
      <c r="AC92" s="186">
        <f t="shared" si="36"/>
        <v>0</v>
      </c>
      <c r="AD92" s="186">
        <f t="shared" si="36"/>
        <v>0</v>
      </c>
      <c r="AE92" s="186">
        <f t="shared" si="36"/>
        <v>0</v>
      </c>
      <c r="AF92" s="186">
        <f t="shared" si="37"/>
        <v>0</v>
      </c>
      <c r="AG92" s="186">
        <f t="shared" si="37"/>
        <v>0</v>
      </c>
      <c r="AH92" s="186">
        <f t="shared" si="37"/>
        <v>0</v>
      </c>
      <c r="AI92" s="186">
        <f t="shared" si="37"/>
        <v>0</v>
      </c>
      <c r="AJ92" s="186">
        <f t="shared" si="37"/>
        <v>0</v>
      </c>
      <c r="AK92" s="186">
        <f t="shared" si="37"/>
        <v>0</v>
      </c>
      <c r="AL92" s="186">
        <f t="shared" si="37"/>
        <v>0</v>
      </c>
      <c r="AM92" s="186">
        <f t="shared" si="37"/>
        <v>0</v>
      </c>
      <c r="AN92" s="186">
        <f t="shared" si="37"/>
        <v>0</v>
      </c>
      <c r="AO92" s="186">
        <f t="shared" si="37"/>
        <v>0</v>
      </c>
      <c r="AP92" s="7"/>
    </row>
    <row r="93" spans="2:42" outlineLevel="2" x14ac:dyDescent="0.25">
      <c r="B93" s="7"/>
      <c r="C93" s="5" t="s">
        <v>93</v>
      </c>
      <c r="D93" s="7"/>
      <c r="E93" s="50" t="s">
        <v>99</v>
      </c>
      <c r="F93" s="7"/>
      <c r="G93" s="7"/>
      <c r="H93" s="45"/>
      <c r="I93" s="7"/>
      <c r="J93" s="45"/>
      <c r="K93" s="8"/>
      <c r="L93" s="186">
        <f t="shared" si="35"/>
        <v>0</v>
      </c>
      <c r="M93" s="186">
        <f t="shared" si="35"/>
        <v>0</v>
      </c>
      <c r="N93" s="186">
        <f t="shared" si="35"/>
        <v>0</v>
      </c>
      <c r="O93" s="186">
        <f t="shared" si="35"/>
        <v>0</v>
      </c>
      <c r="P93" s="186">
        <f t="shared" si="35"/>
        <v>0</v>
      </c>
      <c r="Q93" s="186">
        <f t="shared" si="35"/>
        <v>0</v>
      </c>
      <c r="R93" s="186">
        <f t="shared" si="35"/>
        <v>0</v>
      </c>
      <c r="S93" s="186">
        <f t="shared" si="35"/>
        <v>0</v>
      </c>
      <c r="T93" s="186">
        <f t="shared" si="35"/>
        <v>0</v>
      </c>
      <c r="U93" s="186">
        <f t="shared" si="35"/>
        <v>0</v>
      </c>
      <c r="V93" s="186">
        <f t="shared" si="36"/>
        <v>0</v>
      </c>
      <c r="W93" s="186">
        <f t="shared" si="36"/>
        <v>0</v>
      </c>
      <c r="X93" s="186">
        <f t="shared" si="36"/>
        <v>0</v>
      </c>
      <c r="Y93" s="186">
        <f t="shared" si="36"/>
        <v>0</v>
      </c>
      <c r="Z93" s="186">
        <f t="shared" si="36"/>
        <v>0</v>
      </c>
      <c r="AA93" s="186">
        <f t="shared" si="36"/>
        <v>0</v>
      </c>
      <c r="AB93" s="186">
        <f t="shared" si="36"/>
        <v>0</v>
      </c>
      <c r="AC93" s="186">
        <f t="shared" si="36"/>
        <v>0</v>
      </c>
      <c r="AD93" s="186">
        <f t="shared" si="36"/>
        <v>0</v>
      </c>
      <c r="AE93" s="186">
        <f t="shared" si="36"/>
        <v>0</v>
      </c>
      <c r="AF93" s="186">
        <f t="shared" si="37"/>
        <v>0</v>
      </c>
      <c r="AG93" s="186">
        <f t="shared" si="37"/>
        <v>0</v>
      </c>
      <c r="AH93" s="186">
        <f t="shared" si="37"/>
        <v>0</v>
      </c>
      <c r="AI93" s="186">
        <f t="shared" si="37"/>
        <v>0</v>
      </c>
      <c r="AJ93" s="186">
        <f t="shared" si="37"/>
        <v>0</v>
      </c>
      <c r="AK93" s="186">
        <f t="shared" si="37"/>
        <v>0</v>
      </c>
      <c r="AL93" s="186">
        <f t="shared" si="37"/>
        <v>0</v>
      </c>
      <c r="AM93" s="186">
        <f t="shared" si="37"/>
        <v>0</v>
      </c>
      <c r="AN93" s="186">
        <f t="shared" si="37"/>
        <v>0</v>
      </c>
      <c r="AO93" s="186">
        <f t="shared" si="37"/>
        <v>0</v>
      </c>
      <c r="AP93" s="7"/>
    </row>
    <row r="94" spans="2:42" outlineLevel="2" x14ac:dyDescent="0.25">
      <c r="B94" s="7"/>
      <c r="C94" s="5" t="s">
        <v>93</v>
      </c>
      <c r="D94" s="7"/>
      <c r="E94" s="50" t="s">
        <v>99</v>
      </c>
      <c r="F94" s="7"/>
      <c r="G94" s="7"/>
      <c r="H94" s="45"/>
      <c r="I94" s="7"/>
      <c r="J94" s="45"/>
      <c r="K94" s="8"/>
      <c r="L94" s="186">
        <f t="shared" si="35"/>
        <v>0</v>
      </c>
      <c r="M94" s="186">
        <f t="shared" si="35"/>
        <v>0</v>
      </c>
      <c r="N94" s="186">
        <f t="shared" si="35"/>
        <v>0</v>
      </c>
      <c r="O94" s="186">
        <f t="shared" si="35"/>
        <v>0</v>
      </c>
      <c r="P94" s="186">
        <f t="shared" si="35"/>
        <v>0</v>
      </c>
      <c r="Q94" s="186">
        <f t="shared" si="35"/>
        <v>0</v>
      </c>
      <c r="R94" s="186">
        <f t="shared" si="35"/>
        <v>0</v>
      </c>
      <c r="S94" s="186">
        <f t="shared" si="35"/>
        <v>0</v>
      </c>
      <c r="T94" s="186">
        <f t="shared" si="35"/>
        <v>0</v>
      </c>
      <c r="U94" s="186">
        <f t="shared" si="35"/>
        <v>0</v>
      </c>
      <c r="V94" s="186">
        <f t="shared" si="36"/>
        <v>0</v>
      </c>
      <c r="W94" s="186">
        <f t="shared" si="36"/>
        <v>0</v>
      </c>
      <c r="X94" s="186">
        <f t="shared" si="36"/>
        <v>0</v>
      </c>
      <c r="Y94" s="186">
        <f t="shared" si="36"/>
        <v>0</v>
      </c>
      <c r="Z94" s="186">
        <f t="shared" si="36"/>
        <v>0</v>
      </c>
      <c r="AA94" s="186">
        <f t="shared" si="36"/>
        <v>0</v>
      </c>
      <c r="AB94" s="186">
        <f t="shared" si="36"/>
        <v>0</v>
      </c>
      <c r="AC94" s="186">
        <f t="shared" si="36"/>
        <v>0</v>
      </c>
      <c r="AD94" s="186">
        <f t="shared" si="36"/>
        <v>0</v>
      </c>
      <c r="AE94" s="186">
        <f t="shared" si="36"/>
        <v>0</v>
      </c>
      <c r="AF94" s="186">
        <f t="shared" si="37"/>
        <v>0</v>
      </c>
      <c r="AG94" s="186">
        <f t="shared" si="37"/>
        <v>0</v>
      </c>
      <c r="AH94" s="186">
        <f t="shared" si="37"/>
        <v>0</v>
      </c>
      <c r="AI94" s="186">
        <f t="shared" si="37"/>
        <v>0</v>
      </c>
      <c r="AJ94" s="186">
        <f t="shared" si="37"/>
        <v>0</v>
      </c>
      <c r="AK94" s="186">
        <f t="shared" si="37"/>
        <v>0</v>
      </c>
      <c r="AL94" s="186">
        <f t="shared" si="37"/>
        <v>0</v>
      </c>
      <c r="AM94" s="186">
        <f t="shared" si="37"/>
        <v>0</v>
      </c>
      <c r="AN94" s="186">
        <f t="shared" si="37"/>
        <v>0</v>
      </c>
      <c r="AO94" s="186">
        <f t="shared" si="37"/>
        <v>0</v>
      </c>
      <c r="AP94" s="7"/>
    </row>
    <row r="95" spans="2:42" ht="14.4" outlineLevel="2" x14ac:dyDescent="0.3">
      <c r="B95" s="7"/>
      <c r="C95" s="4"/>
      <c r="D95" s="7"/>
      <c r="E95" s="56"/>
      <c r="F95" s="7"/>
      <c r="G95" s="7"/>
      <c r="H95" s="7"/>
      <c r="I95" s="7"/>
      <c r="J95" s="7"/>
      <c r="K95" s="7"/>
      <c r="L95" s="187"/>
      <c r="M95" s="187"/>
      <c r="N95" s="187"/>
      <c r="O95" s="187"/>
      <c r="P95" s="187"/>
      <c r="Q95" s="187"/>
      <c r="R95" s="187"/>
      <c r="S95" s="187"/>
      <c r="T95" s="187"/>
      <c r="U95" s="187"/>
      <c r="V95" s="187"/>
      <c r="W95" s="187"/>
      <c r="X95" s="187"/>
      <c r="Y95" s="187"/>
      <c r="Z95" s="187"/>
      <c r="AA95" s="187"/>
      <c r="AB95" s="187"/>
      <c r="AC95" s="187"/>
      <c r="AD95" s="187"/>
      <c r="AE95" s="187"/>
      <c r="AF95" s="187"/>
      <c r="AG95" s="187"/>
      <c r="AH95" s="187"/>
      <c r="AI95" s="187"/>
      <c r="AJ95" s="187"/>
      <c r="AK95" s="187"/>
      <c r="AL95" s="187"/>
      <c r="AM95" s="187"/>
      <c r="AN95" s="187"/>
      <c r="AO95" s="187"/>
      <c r="AP95" s="7"/>
    </row>
    <row r="96" spans="2:42" ht="23.4" customHeight="1" outlineLevel="2" x14ac:dyDescent="0.25">
      <c r="B96" s="7"/>
      <c r="C96" s="47" t="s">
        <v>113</v>
      </c>
      <c r="D96" s="7"/>
      <c r="E96" s="34" t="s">
        <v>99</v>
      </c>
      <c r="F96" s="7"/>
      <c r="G96" s="7"/>
      <c r="H96" s="7"/>
      <c r="I96" s="7"/>
      <c r="J96" s="7"/>
      <c r="K96" s="7"/>
      <c r="L96" s="185">
        <f t="shared" ref="L96:AN96" si="38">SUM(L84:L94)</f>
        <v>0</v>
      </c>
      <c r="M96" s="185">
        <f t="shared" si="38"/>
        <v>0</v>
      </c>
      <c r="N96" s="185">
        <f t="shared" si="38"/>
        <v>0</v>
      </c>
      <c r="O96" s="185">
        <f t="shared" si="38"/>
        <v>0</v>
      </c>
      <c r="P96" s="185">
        <f t="shared" si="38"/>
        <v>0</v>
      </c>
      <c r="Q96" s="185">
        <f t="shared" si="38"/>
        <v>0</v>
      </c>
      <c r="R96" s="185">
        <f t="shared" si="38"/>
        <v>0</v>
      </c>
      <c r="S96" s="185">
        <f t="shared" si="38"/>
        <v>0</v>
      </c>
      <c r="T96" s="185">
        <f t="shared" si="38"/>
        <v>0</v>
      </c>
      <c r="U96" s="185">
        <f t="shared" si="38"/>
        <v>0</v>
      </c>
      <c r="V96" s="185">
        <f t="shared" si="38"/>
        <v>0</v>
      </c>
      <c r="W96" s="185">
        <f t="shared" si="38"/>
        <v>0</v>
      </c>
      <c r="X96" s="185">
        <f t="shared" si="38"/>
        <v>0</v>
      </c>
      <c r="Y96" s="185">
        <f t="shared" si="38"/>
        <v>0</v>
      </c>
      <c r="Z96" s="185">
        <f t="shared" si="38"/>
        <v>0</v>
      </c>
      <c r="AA96" s="185">
        <f t="shared" si="38"/>
        <v>0</v>
      </c>
      <c r="AB96" s="185">
        <f t="shared" si="38"/>
        <v>0</v>
      </c>
      <c r="AC96" s="185">
        <f t="shared" si="38"/>
        <v>0</v>
      </c>
      <c r="AD96" s="185">
        <f t="shared" si="38"/>
        <v>0</v>
      </c>
      <c r="AE96" s="185">
        <f t="shared" si="38"/>
        <v>0</v>
      </c>
      <c r="AF96" s="185">
        <f t="shared" si="38"/>
        <v>0</v>
      </c>
      <c r="AG96" s="185">
        <f t="shared" si="38"/>
        <v>0</v>
      </c>
      <c r="AH96" s="185">
        <f t="shared" si="38"/>
        <v>0</v>
      </c>
      <c r="AI96" s="185">
        <f t="shared" si="38"/>
        <v>0</v>
      </c>
      <c r="AJ96" s="185">
        <f t="shared" si="38"/>
        <v>0</v>
      </c>
      <c r="AK96" s="185">
        <f t="shared" si="38"/>
        <v>0</v>
      </c>
      <c r="AL96" s="185">
        <f t="shared" si="38"/>
        <v>0</v>
      </c>
      <c r="AM96" s="185">
        <f t="shared" si="38"/>
        <v>0</v>
      </c>
      <c r="AN96" s="185">
        <f t="shared" si="38"/>
        <v>0</v>
      </c>
      <c r="AO96" s="185">
        <f>SUM(AO84:AO94)</f>
        <v>0</v>
      </c>
      <c r="AP96" s="7"/>
    </row>
    <row r="97" spans="2:42" x14ac:dyDescent="0.25">
      <c r="B97" s="7"/>
      <c r="C97" s="35"/>
      <c r="D97" s="7"/>
      <c r="E97" s="8"/>
      <c r="F97" s="7"/>
      <c r="G97" s="7"/>
      <c r="H97" s="7"/>
      <c r="I97" s="7"/>
      <c r="J97" s="7"/>
      <c r="K97" s="7"/>
      <c r="L97" s="7"/>
      <c r="M97" s="7"/>
      <c r="N97" s="7"/>
      <c r="O97" s="7"/>
      <c r="P97" s="7"/>
      <c r="Q97" s="7"/>
      <c r="R97" s="7"/>
      <c r="S97" s="7"/>
      <c r="T97" s="7"/>
      <c r="U97" s="7"/>
      <c r="V97" s="7"/>
      <c r="W97" s="7"/>
      <c r="X97" s="7"/>
      <c r="Y97" s="7"/>
      <c r="Z97" s="7"/>
      <c r="AA97" s="7"/>
      <c r="AB97" s="7"/>
      <c r="AC97" s="7"/>
      <c r="AD97" s="7"/>
      <c r="AE97" s="7"/>
      <c r="AF97" s="7"/>
      <c r="AG97" s="7"/>
      <c r="AH97" s="7"/>
      <c r="AI97" s="7"/>
      <c r="AJ97" s="7"/>
      <c r="AK97" s="7"/>
      <c r="AL97" s="7"/>
      <c r="AM97" s="7"/>
      <c r="AN97" s="7"/>
      <c r="AO97" s="7"/>
      <c r="AP97" s="7"/>
    </row>
    <row r="98" spans="2:42" x14ac:dyDescent="0.25">
      <c r="E98" s="9"/>
    </row>
    <row r="99" spans="2:42" x14ac:dyDescent="0.25">
      <c r="E99" s="9"/>
    </row>
    <row r="100" spans="2:42" x14ac:dyDescent="0.25">
      <c r="E100" s="9"/>
    </row>
    <row r="101" spans="2:42" x14ac:dyDescent="0.25">
      <c r="E101" s="9"/>
    </row>
    <row r="102" spans="2:42" x14ac:dyDescent="0.25">
      <c r="E102" s="9"/>
    </row>
    <row r="103" spans="2:42" x14ac:dyDescent="0.25">
      <c r="E103" s="9"/>
    </row>
    <row r="104" spans="2:42" x14ac:dyDescent="0.25">
      <c r="E104" s="9"/>
    </row>
    <row r="105" spans="2:42" x14ac:dyDescent="0.25">
      <c r="E105" s="9"/>
    </row>
    <row r="106" spans="2:42" x14ac:dyDescent="0.25">
      <c r="E106" s="9"/>
    </row>
    <row r="107" spans="2:42" x14ac:dyDescent="0.25">
      <c r="E107" s="9"/>
    </row>
    <row r="108" spans="2:42" x14ac:dyDescent="0.25">
      <c r="E108" s="9"/>
    </row>
    <row r="109" spans="2:42" x14ac:dyDescent="0.25">
      <c r="E109" s="9"/>
    </row>
    <row r="110" spans="2:42" x14ac:dyDescent="0.25">
      <c r="E110" s="9"/>
    </row>
    <row r="111" spans="2:42" x14ac:dyDescent="0.25">
      <c r="E111" s="9"/>
    </row>
    <row r="112" spans="2:42" x14ac:dyDescent="0.25">
      <c r="E112" s="9"/>
    </row>
    <row r="113" s="9" customFormat="1" x14ac:dyDescent="0.25"/>
    <row r="114" s="9" customFormat="1" x14ac:dyDescent="0.25"/>
    <row r="115" s="9" customFormat="1" x14ac:dyDescent="0.25"/>
    <row r="116" s="9" customFormat="1" x14ac:dyDescent="0.25"/>
    <row r="117" s="9" customFormat="1" x14ac:dyDescent="0.25"/>
    <row r="118" s="9" customFormat="1" x14ac:dyDescent="0.25"/>
    <row r="119" s="9" customFormat="1" x14ac:dyDescent="0.25"/>
    <row r="120" s="9" customFormat="1" x14ac:dyDescent="0.25"/>
    <row r="121" s="9" customFormat="1" x14ac:dyDescent="0.25"/>
    <row r="122" s="9" customFormat="1" x14ac:dyDescent="0.25"/>
    <row r="123" s="9" customFormat="1" x14ac:dyDescent="0.25"/>
    <row r="124" s="9" customFormat="1" x14ac:dyDescent="0.25"/>
    <row r="125" s="9" customFormat="1" x14ac:dyDescent="0.25"/>
    <row r="126" s="9" customFormat="1" x14ac:dyDescent="0.25"/>
    <row r="127" s="9" customFormat="1" x14ac:dyDescent="0.25"/>
    <row r="128" s="9" customFormat="1" x14ac:dyDescent="0.25"/>
    <row r="129" s="9" customFormat="1" x14ac:dyDescent="0.25"/>
    <row r="130" s="9" customFormat="1" x14ac:dyDescent="0.25"/>
    <row r="131" s="9" customFormat="1" x14ac:dyDescent="0.25"/>
    <row r="132" s="9" customFormat="1" x14ac:dyDescent="0.25"/>
    <row r="133" s="9" customFormat="1" x14ac:dyDescent="0.25"/>
    <row r="134" s="9" customFormat="1" x14ac:dyDescent="0.25"/>
    <row r="135" s="9" customFormat="1" x14ac:dyDescent="0.25"/>
    <row r="136" s="9" customFormat="1" x14ac:dyDescent="0.25"/>
    <row r="137" s="9" customFormat="1" x14ac:dyDescent="0.25"/>
    <row r="138" s="9" customFormat="1" x14ac:dyDescent="0.25"/>
    <row r="139" s="9" customFormat="1" x14ac:dyDescent="0.25"/>
    <row r="140" s="9" customFormat="1" x14ac:dyDescent="0.25"/>
    <row r="141" s="9" customFormat="1" x14ac:dyDescent="0.25"/>
    <row r="142" s="9" customFormat="1" x14ac:dyDescent="0.25"/>
    <row r="143" s="9" customFormat="1" x14ac:dyDescent="0.25"/>
    <row r="144" s="9" customFormat="1" x14ac:dyDescent="0.25"/>
    <row r="145" s="9" customFormat="1" x14ac:dyDescent="0.25"/>
    <row r="146" s="9" customFormat="1" x14ac:dyDescent="0.25"/>
    <row r="147" s="9" customFormat="1" x14ac:dyDescent="0.25"/>
    <row r="148" s="9" customFormat="1" x14ac:dyDescent="0.25"/>
    <row r="149" s="9" customFormat="1" x14ac:dyDescent="0.25"/>
    <row r="150" s="9" customFormat="1" x14ac:dyDescent="0.25"/>
    <row r="151" s="9" customFormat="1" x14ac:dyDescent="0.25"/>
    <row r="152" s="9" customFormat="1" x14ac:dyDescent="0.25"/>
    <row r="153" s="9" customFormat="1" x14ac:dyDescent="0.25"/>
    <row r="154" s="9" customFormat="1" x14ac:dyDescent="0.25"/>
    <row r="155" s="9" customFormat="1" x14ac:dyDescent="0.25"/>
    <row r="156" s="9" customFormat="1" x14ac:dyDescent="0.25"/>
    <row r="157" s="9" customFormat="1" x14ac:dyDescent="0.25"/>
    <row r="158" s="9" customFormat="1" x14ac:dyDescent="0.25"/>
    <row r="159" s="9" customFormat="1" x14ac:dyDescent="0.25"/>
    <row r="160" s="9" customFormat="1" x14ac:dyDescent="0.25"/>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row r="309" s="9" customFormat="1" x14ac:dyDescent="0.25"/>
    <row r="310" s="9" customFormat="1" x14ac:dyDescent="0.25"/>
    <row r="311" s="9" customFormat="1" x14ac:dyDescent="0.25"/>
    <row r="312" s="9" customFormat="1" x14ac:dyDescent="0.25"/>
    <row r="313" s="9" customFormat="1" x14ac:dyDescent="0.25"/>
    <row r="314" s="9" customFormat="1" x14ac:dyDescent="0.25"/>
    <row r="315" s="9" customFormat="1" x14ac:dyDescent="0.25"/>
    <row r="316" s="9" customFormat="1" x14ac:dyDescent="0.25"/>
    <row r="317" s="9" customFormat="1" x14ac:dyDescent="0.25"/>
    <row r="318" s="9" customFormat="1" x14ac:dyDescent="0.25"/>
    <row r="319" s="9" customFormat="1" x14ac:dyDescent="0.25"/>
    <row r="320" s="9" customFormat="1" x14ac:dyDescent="0.25"/>
    <row r="321" s="9" customFormat="1" x14ac:dyDescent="0.25"/>
    <row r="322" s="9" customFormat="1" x14ac:dyDescent="0.25"/>
    <row r="323" s="9" customFormat="1" x14ac:dyDescent="0.25"/>
    <row r="324" s="9" customFormat="1" x14ac:dyDescent="0.25"/>
    <row r="325" s="9" customFormat="1" x14ac:dyDescent="0.25"/>
    <row r="326" s="9" customFormat="1" x14ac:dyDescent="0.25"/>
    <row r="327" s="9" customFormat="1" x14ac:dyDescent="0.25"/>
    <row r="328" s="9" customFormat="1" x14ac:dyDescent="0.25"/>
    <row r="329" s="9" customFormat="1" x14ac:dyDescent="0.25"/>
    <row r="330" s="9" customFormat="1" x14ac:dyDescent="0.25"/>
    <row r="331" s="9" customFormat="1" x14ac:dyDescent="0.25"/>
    <row r="332" s="9" customFormat="1" x14ac:dyDescent="0.25"/>
    <row r="333" s="9" customFormat="1" x14ac:dyDescent="0.25"/>
    <row r="334" s="9" customFormat="1" x14ac:dyDescent="0.25"/>
    <row r="335" s="9" customFormat="1" x14ac:dyDescent="0.25"/>
    <row r="336" s="9" customFormat="1" x14ac:dyDescent="0.25"/>
    <row r="337" s="9" customFormat="1" x14ac:dyDescent="0.25"/>
    <row r="338" s="9" customFormat="1" x14ac:dyDescent="0.25"/>
    <row r="339" s="9" customFormat="1" x14ac:dyDescent="0.25"/>
    <row r="340" s="9" customFormat="1" x14ac:dyDescent="0.25"/>
    <row r="341" s="9" customFormat="1" x14ac:dyDescent="0.25"/>
    <row r="342" s="9" customFormat="1" x14ac:dyDescent="0.25"/>
    <row r="343" s="9" customFormat="1" x14ac:dyDescent="0.25"/>
    <row r="344" s="9" customFormat="1" x14ac:dyDescent="0.25"/>
    <row r="345" s="9" customFormat="1" x14ac:dyDescent="0.25"/>
    <row r="346" s="9" customFormat="1" x14ac:dyDescent="0.25"/>
    <row r="347" s="9" customFormat="1" x14ac:dyDescent="0.25"/>
    <row r="348" s="9" customFormat="1" x14ac:dyDescent="0.25"/>
    <row r="349" s="9" customFormat="1" x14ac:dyDescent="0.25"/>
    <row r="350" s="9" customFormat="1" x14ac:dyDescent="0.25"/>
    <row r="351" s="9" customFormat="1" x14ac:dyDescent="0.25"/>
    <row r="352" s="9" customFormat="1" x14ac:dyDescent="0.25"/>
    <row r="353" s="9" customFormat="1" x14ac:dyDescent="0.25"/>
    <row r="354" s="9" customFormat="1" x14ac:dyDescent="0.25"/>
    <row r="355" s="9" customFormat="1" x14ac:dyDescent="0.25"/>
    <row r="356" s="9" customFormat="1" x14ac:dyDescent="0.25"/>
    <row r="357" s="9" customFormat="1" x14ac:dyDescent="0.25"/>
  </sheetData>
  <sheetProtection algorithmName="SHA-512" hashValue="D7ea7SPxAvYCsZPs3BWcJSrRs4rtvW++ytHmUAssh70xj8/3h0TmCkVb+uO4TEaZHyssPgg+G2REftRgqhhzZA==" saltValue="Vr5xq4irNcjnxE0lpoaxEQ==" spinCount="100000" sheet="1" objects="1" scenarios="1" formatCells="0" formatColumns="0" formatRows="0" insertColumns="0" insertRows="0"/>
  <dataConsolidate/>
  <mergeCells count="9">
    <mergeCell ref="C81:I81"/>
    <mergeCell ref="C8:K8"/>
    <mergeCell ref="C11:K11"/>
    <mergeCell ref="E18:K18"/>
    <mergeCell ref="E20:K20"/>
    <mergeCell ref="C52:I52"/>
    <mergeCell ref="C59:I59"/>
    <mergeCell ref="C50:F50"/>
    <mergeCell ref="C34:F34"/>
  </mergeCells>
  <conditionalFormatting sqref="L53:AO53">
    <cfRule type="cellIs" dxfId="8" priority="2" operator="equal">
      <formula>"Implementare"</formula>
    </cfRule>
  </conditionalFormatting>
  <pageMargins left="0.31496062992125984" right="0.31496062992125984" top="0.35433070866141736" bottom="0.35433070866141736"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5155E-7C6F-4BB7-8D2A-825D832C1281}">
  <dimension ref="B2:M199"/>
  <sheetViews>
    <sheetView topLeftCell="A67" workbookViewId="0">
      <selection activeCell="P94" sqref="P94"/>
    </sheetView>
  </sheetViews>
  <sheetFormatPr defaultColWidth="8.88671875" defaultRowHeight="14.4" x14ac:dyDescent="0.3"/>
  <cols>
    <col min="1" max="1" width="8.88671875" style="120"/>
    <col min="2" max="2" width="7" style="120" customWidth="1"/>
    <col min="3" max="3" width="53.109375" style="120" customWidth="1"/>
    <col min="4" max="4" width="4.88671875" style="120" customWidth="1"/>
    <col min="5" max="5" width="8.88671875" style="120"/>
    <col min="6" max="6" width="3.6640625" style="120" customWidth="1"/>
    <col min="7" max="7" width="19.6640625" style="120" customWidth="1"/>
    <col min="8" max="8" width="18.44140625" style="120" customWidth="1"/>
    <col min="9" max="9" width="6.5546875" style="120" customWidth="1"/>
    <col min="10" max="10" width="8.88671875" style="120"/>
    <col min="11" max="11" width="10.109375" style="120" bestFit="1" customWidth="1"/>
    <col min="12" max="12" width="8.88671875" style="120"/>
    <col min="13" max="13" width="13" style="120" customWidth="1"/>
    <col min="14" max="16384" width="8.88671875" style="120"/>
  </cols>
  <sheetData>
    <row r="2" spans="2:13" x14ac:dyDescent="0.3">
      <c r="B2" s="119"/>
      <c r="C2" s="119"/>
      <c r="D2" s="119"/>
      <c r="E2" s="119"/>
      <c r="F2" s="119"/>
      <c r="G2" s="119"/>
      <c r="H2" s="119"/>
      <c r="I2" s="119"/>
    </row>
    <row r="3" spans="2:13" ht="15.6" x14ac:dyDescent="0.3">
      <c r="B3" s="119"/>
      <c r="C3" s="20" t="s">
        <v>199</v>
      </c>
      <c r="D3" s="32"/>
      <c r="E3" s="33"/>
      <c r="F3" s="33"/>
      <c r="G3" s="32"/>
      <c r="H3" s="32"/>
      <c r="I3" s="119"/>
    </row>
    <row r="4" spans="2:13" x14ac:dyDescent="0.3">
      <c r="B4" s="119"/>
      <c r="C4" s="7"/>
      <c r="D4" s="7"/>
      <c r="E4" s="8"/>
      <c r="F4" s="8"/>
      <c r="G4" s="7"/>
      <c r="H4" s="7"/>
      <c r="I4" s="119"/>
    </row>
    <row r="5" spans="2:13" x14ac:dyDescent="0.3">
      <c r="B5" s="119"/>
      <c r="C5" s="74" t="s">
        <v>200</v>
      </c>
      <c r="D5" s="7"/>
      <c r="E5" s="8"/>
      <c r="F5" s="8"/>
      <c r="G5" s="8"/>
      <c r="H5" s="8"/>
      <c r="I5" s="119"/>
    </row>
    <row r="6" spans="2:13" x14ac:dyDescent="0.3">
      <c r="B6" s="119"/>
      <c r="C6" s="74"/>
      <c r="D6" s="7"/>
      <c r="E6" s="8"/>
      <c r="F6" s="8"/>
      <c r="G6" s="7"/>
      <c r="H6" s="7"/>
      <c r="I6" s="119"/>
    </row>
    <row r="7" spans="2:13" x14ac:dyDescent="0.3">
      <c r="B7" s="119"/>
      <c r="C7" s="30" t="s">
        <v>201</v>
      </c>
      <c r="D7" s="7"/>
      <c r="E7" s="18"/>
      <c r="F7" s="18"/>
      <c r="G7" s="34" t="s">
        <v>202</v>
      </c>
      <c r="H7" s="34" t="s">
        <v>203</v>
      </c>
      <c r="I7" s="119"/>
    </row>
    <row r="8" spans="2:13" x14ac:dyDescent="0.3">
      <c r="B8" s="119"/>
      <c r="C8" s="35"/>
      <c r="D8" s="7"/>
      <c r="E8" s="8"/>
      <c r="F8" s="8"/>
      <c r="G8" s="7"/>
      <c r="H8" s="7"/>
      <c r="I8" s="119"/>
    </row>
    <row r="9" spans="2:13" x14ac:dyDescent="0.3">
      <c r="B9" s="119"/>
      <c r="C9" s="121" t="s">
        <v>58</v>
      </c>
      <c r="D9" s="7"/>
      <c r="E9" s="8"/>
      <c r="F9" s="8"/>
      <c r="G9" s="122"/>
      <c r="H9" s="122"/>
      <c r="I9" s="119"/>
    </row>
    <row r="10" spans="2:13" x14ac:dyDescent="0.3">
      <c r="B10" s="119"/>
      <c r="C10" s="123" t="s">
        <v>204</v>
      </c>
      <c r="D10" s="7"/>
      <c r="E10" s="8"/>
      <c r="F10" s="8"/>
      <c r="G10" s="124"/>
      <c r="H10" s="124"/>
      <c r="I10" s="119"/>
    </row>
    <row r="11" spans="2:13" x14ac:dyDescent="0.3">
      <c r="B11" s="119"/>
      <c r="C11" s="36" t="s">
        <v>205</v>
      </c>
      <c r="D11" s="7"/>
      <c r="E11" s="8" t="s">
        <v>80</v>
      </c>
      <c r="F11" s="8"/>
      <c r="G11" s="125"/>
      <c r="H11" s="125"/>
      <c r="I11" s="119"/>
    </row>
    <row r="12" spans="2:13" x14ac:dyDescent="0.3">
      <c r="B12" s="119"/>
      <c r="C12" s="36" t="s">
        <v>206</v>
      </c>
      <c r="D12" s="7"/>
      <c r="E12" s="8" t="s">
        <v>80</v>
      </c>
      <c r="F12" s="8"/>
      <c r="G12" s="125"/>
      <c r="H12" s="125"/>
      <c r="I12" s="119"/>
    </row>
    <row r="13" spans="2:13" ht="41.4" x14ac:dyDescent="0.3">
      <c r="B13" s="119"/>
      <c r="C13" s="36" t="s">
        <v>207</v>
      </c>
      <c r="D13" s="7"/>
      <c r="E13" s="8" t="s">
        <v>80</v>
      </c>
      <c r="F13" s="8"/>
      <c r="G13" s="125"/>
      <c r="H13" s="125"/>
      <c r="I13" s="119"/>
    </row>
    <row r="14" spans="2:13" x14ac:dyDescent="0.3">
      <c r="B14" s="119"/>
      <c r="C14" s="36" t="s">
        <v>208</v>
      </c>
      <c r="D14" s="7"/>
      <c r="E14" s="8" t="s">
        <v>80</v>
      </c>
      <c r="F14" s="8"/>
      <c r="G14" s="125"/>
      <c r="H14" s="125"/>
      <c r="I14" s="119"/>
      <c r="M14" s="188"/>
    </row>
    <row r="15" spans="2:13" ht="27.6" x14ac:dyDescent="0.3">
      <c r="B15" s="119"/>
      <c r="C15" s="36" t="s">
        <v>209</v>
      </c>
      <c r="D15" s="7"/>
      <c r="E15" s="8" t="s">
        <v>80</v>
      </c>
      <c r="F15" s="8"/>
      <c r="G15" s="125"/>
      <c r="H15" s="125"/>
      <c r="I15" s="119"/>
    </row>
    <row r="16" spans="2:13" x14ac:dyDescent="0.3">
      <c r="B16" s="119"/>
      <c r="C16" s="36" t="s">
        <v>210</v>
      </c>
      <c r="D16" s="7"/>
      <c r="E16" s="8" t="s">
        <v>80</v>
      </c>
      <c r="F16" s="8"/>
      <c r="G16" s="125"/>
      <c r="H16" s="125"/>
      <c r="I16" s="119"/>
    </row>
    <row r="17" spans="2:9" x14ac:dyDescent="0.3">
      <c r="B17" s="119"/>
      <c r="C17" s="37" t="s">
        <v>6</v>
      </c>
      <c r="D17" s="7"/>
      <c r="E17" s="8"/>
      <c r="F17" s="8"/>
      <c r="G17" s="189">
        <f>SUM(G11:G16)</f>
        <v>0</v>
      </c>
      <c r="H17" s="189">
        <f>SUM(H11:H16)</f>
        <v>0</v>
      </c>
      <c r="I17" s="119"/>
    </row>
    <row r="18" spans="2:9" x14ac:dyDescent="0.3">
      <c r="B18" s="119"/>
      <c r="C18" s="123" t="s">
        <v>211</v>
      </c>
      <c r="D18" s="7"/>
      <c r="E18" s="8"/>
      <c r="F18" s="8"/>
      <c r="G18" s="126"/>
      <c r="H18" s="126"/>
      <c r="I18" s="119"/>
    </row>
    <row r="19" spans="2:9" x14ac:dyDescent="0.3">
      <c r="B19" s="119"/>
      <c r="C19" s="36" t="s">
        <v>212</v>
      </c>
      <c r="D19" s="7"/>
      <c r="E19" s="8" t="s">
        <v>80</v>
      </c>
      <c r="F19" s="8"/>
      <c r="G19" s="127"/>
      <c r="H19" s="127"/>
      <c r="I19" s="119"/>
    </row>
    <row r="20" spans="2:9" x14ac:dyDescent="0.3">
      <c r="B20" s="119"/>
      <c r="C20" s="36" t="s">
        <v>213</v>
      </c>
      <c r="D20" s="7"/>
      <c r="E20" s="8" t="s">
        <v>80</v>
      </c>
      <c r="F20" s="8"/>
      <c r="G20" s="127"/>
      <c r="H20" s="127"/>
      <c r="I20" s="119"/>
    </row>
    <row r="21" spans="2:9" x14ac:dyDescent="0.3">
      <c r="B21" s="119"/>
      <c r="C21" s="36" t="s">
        <v>214</v>
      </c>
      <c r="D21" s="7"/>
      <c r="E21" s="8" t="s">
        <v>80</v>
      </c>
      <c r="F21" s="8"/>
      <c r="G21" s="127"/>
      <c r="H21" s="127"/>
      <c r="I21" s="119"/>
    </row>
    <row r="22" spans="2:9" x14ac:dyDescent="0.3">
      <c r="B22" s="119"/>
      <c r="C22" s="36" t="s">
        <v>215</v>
      </c>
      <c r="D22" s="7"/>
      <c r="E22" s="8" t="s">
        <v>80</v>
      </c>
      <c r="F22" s="8"/>
      <c r="G22" s="127"/>
      <c r="H22" s="127"/>
      <c r="I22" s="119"/>
    </row>
    <row r="23" spans="2:9" x14ac:dyDescent="0.3">
      <c r="B23" s="119"/>
      <c r="C23" s="36" t="s">
        <v>216</v>
      </c>
      <c r="D23" s="7"/>
      <c r="E23" s="8" t="s">
        <v>80</v>
      </c>
      <c r="F23" s="8"/>
      <c r="G23" s="127"/>
      <c r="H23" s="127"/>
      <c r="I23" s="119"/>
    </row>
    <row r="24" spans="2:9" x14ac:dyDescent="0.3">
      <c r="B24" s="119"/>
      <c r="C24" s="36" t="s">
        <v>217</v>
      </c>
      <c r="D24" s="7"/>
      <c r="E24" s="8" t="s">
        <v>80</v>
      </c>
      <c r="F24" s="8"/>
      <c r="G24" s="127"/>
      <c r="H24" s="127"/>
      <c r="I24" s="119"/>
    </row>
    <row r="25" spans="2:9" ht="27.6" x14ac:dyDescent="0.3">
      <c r="B25" s="119"/>
      <c r="C25" s="36" t="s">
        <v>218</v>
      </c>
      <c r="D25" s="7"/>
      <c r="E25" s="8" t="s">
        <v>80</v>
      </c>
      <c r="F25" s="8"/>
      <c r="G25" s="127"/>
      <c r="H25" s="127"/>
      <c r="I25" s="119"/>
    </row>
    <row r="26" spans="2:9" x14ac:dyDescent="0.3">
      <c r="B26" s="119"/>
      <c r="C26" s="36" t="s">
        <v>219</v>
      </c>
      <c r="D26" s="7"/>
      <c r="E26" s="8" t="s">
        <v>80</v>
      </c>
      <c r="F26" s="8"/>
      <c r="G26" s="127"/>
      <c r="H26" s="127"/>
      <c r="I26" s="119"/>
    </row>
    <row r="27" spans="2:9" x14ac:dyDescent="0.3">
      <c r="B27" s="119"/>
      <c r="C27" s="36" t="s">
        <v>220</v>
      </c>
      <c r="D27" s="7"/>
      <c r="E27" s="8" t="s">
        <v>80</v>
      </c>
      <c r="F27" s="8"/>
      <c r="G27" s="127"/>
      <c r="H27" s="127"/>
      <c r="I27" s="119"/>
    </row>
    <row r="28" spans="2:9" x14ac:dyDescent="0.3">
      <c r="B28" s="119"/>
      <c r="C28" s="37" t="s">
        <v>6</v>
      </c>
      <c r="D28" s="7"/>
      <c r="E28" s="8"/>
      <c r="F28" s="8"/>
      <c r="G28" s="189">
        <f>SUM(G19:G27)</f>
        <v>0</v>
      </c>
      <c r="H28" s="189">
        <f>SUM(H19:H27)</f>
        <v>0</v>
      </c>
      <c r="I28" s="119"/>
    </row>
    <row r="29" spans="2:9" x14ac:dyDescent="0.3">
      <c r="B29" s="119"/>
      <c r="C29" s="128" t="s">
        <v>221</v>
      </c>
      <c r="D29" s="7"/>
      <c r="E29" s="8"/>
      <c r="F29" s="8"/>
      <c r="G29" s="126"/>
      <c r="H29" s="126"/>
      <c r="I29" s="119"/>
    </row>
    <row r="30" spans="2:9" x14ac:dyDescent="0.3">
      <c r="B30" s="119"/>
      <c r="C30" s="36" t="s">
        <v>222</v>
      </c>
      <c r="D30" s="7"/>
      <c r="E30" s="8" t="s">
        <v>80</v>
      </c>
      <c r="F30" s="8"/>
      <c r="G30" s="127"/>
      <c r="H30" s="127"/>
      <c r="I30" s="119"/>
    </row>
    <row r="31" spans="2:9" x14ac:dyDescent="0.3">
      <c r="B31" s="119"/>
      <c r="C31" s="36" t="s">
        <v>223</v>
      </c>
      <c r="D31" s="7"/>
      <c r="E31" s="8" t="s">
        <v>80</v>
      </c>
      <c r="F31" s="8"/>
      <c r="G31" s="127"/>
      <c r="H31" s="127"/>
      <c r="I31" s="119"/>
    </row>
    <row r="32" spans="2:9" ht="27.6" x14ac:dyDescent="0.3">
      <c r="B32" s="119"/>
      <c r="C32" s="36" t="s">
        <v>224</v>
      </c>
      <c r="D32" s="7"/>
      <c r="E32" s="8" t="s">
        <v>80</v>
      </c>
      <c r="F32" s="8"/>
      <c r="G32" s="127"/>
      <c r="H32" s="127"/>
      <c r="I32" s="119"/>
    </row>
    <row r="33" spans="2:9" ht="27.6" x14ac:dyDescent="0.3">
      <c r="B33" s="119"/>
      <c r="C33" s="36" t="s">
        <v>225</v>
      </c>
      <c r="D33" s="7"/>
      <c r="E33" s="8" t="s">
        <v>80</v>
      </c>
      <c r="F33" s="8"/>
      <c r="G33" s="127"/>
      <c r="H33" s="127"/>
      <c r="I33" s="119"/>
    </row>
    <row r="34" spans="2:9" x14ac:dyDescent="0.3">
      <c r="B34" s="119"/>
      <c r="C34" s="36" t="s">
        <v>226</v>
      </c>
      <c r="D34" s="7"/>
      <c r="E34" s="8" t="s">
        <v>80</v>
      </c>
      <c r="F34" s="8"/>
      <c r="G34" s="127"/>
      <c r="H34" s="127"/>
      <c r="I34" s="119"/>
    </row>
    <row r="35" spans="2:9" x14ac:dyDescent="0.3">
      <c r="B35" s="119"/>
      <c r="C35" s="36" t="s">
        <v>227</v>
      </c>
      <c r="D35" s="7"/>
      <c r="E35" s="8" t="s">
        <v>80</v>
      </c>
      <c r="F35" s="8"/>
      <c r="G35" s="125"/>
      <c r="H35" s="125"/>
      <c r="I35" s="119"/>
    </row>
    <row r="36" spans="2:9" x14ac:dyDescent="0.3">
      <c r="B36" s="119"/>
      <c r="C36" s="37" t="s">
        <v>6</v>
      </c>
      <c r="D36" s="7"/>
      <c r="E36" s="8"/>
      <c r="F36" s="8"/>
      <c r="G36" s="190">
        <f>SUM(G30:G35)</f>
        <v>0</v>
      </c>
      <c r="H36" s="190">
        <f>SUM(H30:H35)</f>
        <v>0</v>
      </c>
      <c r="I36" s="119"/>
    </row>
    <row r="37" spans="2:9" ht="15.6" x14ac:dyDescent="0.3">
      <c r="B37" s="119"/>
      <c r="C37" s="129" t="s">
        <v>56</v>
      </c>
      <c r="D37" s="7"/>
      <c r="E37" s="8"/>
      <c r="F37" s="8"/>
      <c r="G37" s="191">
        <f>G17+G28+G36</f>
        <v>0</v>
      </c>
      <c r="H37" s="191">
        <f>H17+H28+H36</f>
        <v>0</v>
      </c>
      <c r="I37" s="119"/>
    </row>
    <row r="38" spans="2:9" x14ac:dyDescent="0.3">
      <c r="B38" s="119"/>
      <c r="C38" s="130" t="s">
        <v>59</v>
      </c>
      <c r="D38" s="7"/>
      <c r="E38" s="8"/>
      <c r="F38" s="8"/>
      <c r="G38" s="124"/>
      <c r="H38" s="124"/>
      <c r="I38" s="119"/>
    </row>
    <row r="39" spans="2:9" x14ac:dyDescent="0.3">
      <c r="B39" s="119"/>
      <c r="C39" s="128" t="s">
        <v>228</v>
      </c>
      <c r="D39" s="7"/>
      <c r="E39" s="8"/>
      <c r="F39" s="8"/>
      <c r="G39" s="131"/>
      <c r="H39" s="131"/>
      <c r="I39" s="119"/>
    </row>
    <row r="40" spans="2:9" x14ac:dyDescent="0.3">
      <c r="B40" s="119"/>
      <c r="C40" s="36" t="s">
        <v>229</v>
      </c>
      <c r="D40" s="7"/>
      <c r="E40" s="8" t="s">
        <v>80</v>
      </c>
      <c r="F40" s="8"/>
      <c r="G40" s="125"/>
      <c r="H40" s="125"/>
      <c r="I40" s="119"/>
    </row>
    <row r="41" spans="2:9" x14ac:dyDescent="0.3">
      <c r="B41" s="119"/>
      <c r="C41" s="36" t="s">
        <v>230</v>
      </c>
      <c r="D41" s="7"/>
      <c r="E41" s="8" t="s">
        <v>80</v>
      </c>
      <c r="F41" s="8"/>
      <c r="G41" s="125"/>
      <c r="H41" s="125"/>
      <c r="I41" s="119"/>
    </row>
    <row r="42" spans="2:9" x14ac:dyDescent="0.3">
      <c r="B42" s="119"/>
      <c r="C42" s="36" t="s">
        <v>231</v>
      </c>
      <c r="D42" s="7"/>
      <c r="E42" s="8" t="s">
        <v>80</v>
      </c>
      <c r="F42" s="8"/>
      <c r="G42" s="125"/>
      <c r="H42" s="125"/>
      <c r="I42" s="119"/>
    </row>
    <row r="43" spans="2:9" x14ac:dyDescent="0.3">
      <c r="B43" s="119"/>
      <c r="C43" s="36" t="s">
        <v>232</v>
      </c>
      <c r="D43" s="7"/>
      <c r="E43" s="8" t="s">
        <v>80</v>
      </c>
      <c r="F43" s="8"/>
      <c r="G43" s="125"/>
      <c r="H43" s="125"/>
      <c r="I43" s="119"/>
    </row>
    <row r="44" spans="2:9" x14ac:dyDescent="0.3">
      <c r="B44" s="119"/>
      <c r="C44" s="37" t="s">
        <v>6</v>
      </c>
      <c r="D44" s="7"/>
      <c r="E44" s="8"/>
      <c r="F44" s="8"/>
      <c r="G44" s="192">
        <f>SUM(G40:G43)</f>
        <v>0</v>
      </c>
      <c r="H44" s="192">
        <f>SUM(H40:H43)</f>
        <v>0</v>
      </c>
      <c r="I44" s="119"/>
    </row>
    <row r="45" spans="2:9" x14ac:dyDescent="0.3">
      <c r="B45" s="119"/>
      <c r="C45" s="128" t="s">
        <v>233</v>
      </c>
      <c r="D45" s="7"/>
      <c r="E45" s="8"/>
      <c r="F45" s="8"/>
      <c r="G45" s="131"/>
      <c r="H45" s="131"/>
      <c r="I45" s="119"/>
    </row>
    <row r="46" spans="2:9" x14ac:dyDescent="0.3">
      <c r="B46" s="119"/>
      <c r="C46" s="36" t="s">
        <v>234</v>
      </c>
      <c r="D46" s="7"/>
      <c r="E46" s="8" t="s">
        <v>80</v>
      </c>
      <c r="F46" s="8"/>
      <c r="G46" s="125"/>
      <c r="H46" s="125"/>
      <c r="I46" s="119"/>
    </row>
    <row r="47" spans="2:9" x14ac:dyDescent="0.3">
      <c r="B47" s="119"/>
      <c r="C47" s="36" t="s">
        <v>235</v>
      </c>
      <c r="D47" s="7"/>
      <c r="E47" s="8" t="s">
        <v>80</v>
      </c>
      <c r="F47" s="8"/>
      <c r="G47" s="125"/>
      <c r="H47" s="125"/>
      <c r="I47" s="119"/>
    </row>
    <row r="48" spans="2:9" ht="27.6" x14ac:dyDescent="0.3">
      <c r="B48" s="119"/>
      <c r="C48" s="36" t="s">
        <v>236</v>
      </c>
      <c r="D48" s="7"/>
      <c r="E48" s="8" t="s">
        <v>80</v>
      </c>
      <c r="F48" s="8"/>
      <c r="G48" s="125"/>
      <c r="H48" s="125"/>
      <c r="I48" s="119"/>
    </row>
    <row r="49" spans="2:11" x14ac:dyDescent="0.3">
      <c r="B49" s="119"/>
      <c r="C49" s="36" t="s">
        <v>237</v>
      </c>
      <c r="D49" s="7"/>
      <c r="E49" s="8" t="s">
        <v>80</v>
      </c>
      <c r="F49" s="8"/>
      <c r="G49" s="125"/>
      <c r="H49" s="125"/>
      <c r="I49" s="119"/>
    </row>
    <row r="50" spans="2:11" x14ac:dyDescent="0.3">
      <c r="B50" s="119"/>
      <c r="C50" s="36" t="s">
        <v>238</v>
      </c>
      <c r="D50" s="7"/>
      <c r="E50" s="8" t="s">
        <v>80</v>
      </c>
      <c r="F50" s="8"/>
      <c r="G50" s="125"/>
      <c r="H50" s="125"/>
      <c r="I50" s="119"/>
    </row>
    <row r="51" spans="2:11" x14ac:dyDescent="0.3">
      <c r="B51" s="119"/>
      <c r="C51" s="37" t="s">
        <v>6</v>
      </c>
      <c r="D51" s="7"/>
      <c r="E51" s="8"/>
      <c r="F51" s="8"/>
      <c r="G51" s="192">
        <f>SUM(G46:G50)</f>
        <v>0</v>
      </c>
      <c r="H51" s="192">
        <f>SUM(H46:H50)</f>
        <v>0</v>
      </c>
      <c r="I51" s="119"/>
    </row>
    <row r="52" spans="2:11" x14ac:dyDescent="0.3">
      <c r="B52" s="119"/>
      <c r="C52" s="128" t="s">
        <v>239</v>
      </c>
      <c r="D52" s="7"/>
      <c r="E52" s="8" t="s">
        <v>80</v>
      </c>
      <c r="F52" s="8"/>
      <c r="G52" s="131"/>
      <c r="H52" s="131"/>
      <c r="I52" s="119"/>
    </row>
    <row r="53" spans="2:11" x14ac:dyDescent="0.3">
      <c r="B53" s="119"/>
      <c r="C53" s="36" t="s">
        <v>240</v>
      </c>
      <c r="D53" s="7"/>
      <c r="E53" s="8" t="s">
        <v>80</v>
      </c>
      <c r="F53" s="8"/>
      <c r="G53" s="125"/>
      <c r="H53" s="125"/>
      <c r="I53" s="119"/>
    </row>
    <row r="54" spans="2:11" x14ac:dyDescent="0.3">
      <c r="B54" s="119"/>
      <c r="C54" s="132" t="s">
        <v>241</v>
      </c>
      <c r="D54" s="7"/>
      <c r="E54" s="8" t="s">
        <v>80</v>
      </c>
      <c r="F54" s="8"/>
      <c r="G54" s="125"/>
      <c r="H54" s="125"/>
      <c r="I54" s="119"/>
    </row>
    <row r="55" spans="2:11" x14ac:dyDescent="0.3">
      <c r="B55" s="119"/>
      <c r="C55" s="37" t="s">
        <v>6</v>
      </c>
      <c r="D55" s="7"/>
      <c r="E55" s="8"/>
      <c r="F55" s="8"/>
      <c r="G55" s="190">
        <f>SUM(G53:G54)</f>
        <v>0</v>
      </c>
      <c r="H55" s="190">
        <f>SUM(H53:H54)</f>
        <v>0</v>
      </c>
      <c r="I55" s="119"/>
    </row>
    <row r="56" spans="2:11" x14ac:dyDescent="0.3">
      <c r="B56" s="119"/>
      <c r="C56" s="128" t="s">
        <v>242</v>
      </c>
      <c r="D56" s="7"/>
      <c r="E56" s="8"/>
      <c r="F56" s="8"/>
      <c r="G56" s="125"/>
      <c r="H56" s="125"/>
      <c r="I56" s="119"/>
    </row>
    <row r="57" spans="2:11" ht="15.6" x14ac:dyDescent="0.3">
      <c r="B57" s="119"/>
      <c r="C57" s="133" t="s">
        <v>57</v>
      </c>
      <c r="D57" s="7"/>
      <c r="E57" s="8"/>
      <c r="F57" s="8"/>
      <c r="G57" s="191">
        <f>G56+G55+G51+G44</f>
        <v>0</v>
      </c>
      <c r="H57" s="191">
        <f>H56+H55+H51+H44</f>
        <v>0</v>
      </c>
      <c r="I57" s="119"/>
    </row>
    <row r="58" spans="2:11" ht="15" customHeight="1" x14ac:dyDescent="0.3">
      <c r="B58" s="119"/>
      <c r="C58" s="130" t="s">
        <v>60</v>
      </c>
      <c r="D58" s="7"/>
      <c r="E58" s="8"/>
      <c r="F58" s="8"/>
      <c r="G58" s="192">
        <f>SUM(G59:G60)</f>
        <v>0</v>
      </c>
      <c r="H58" s="192">
        <f>SUM(H59:H60)</f>
        <v>0</v>
      </c>
      <c r="I58" s="119"/>
    </row>
    <row r="59" spans="2:11" ht="15" customHeight="1" x14ac:dyDescent="0.3">
      <c r="B59" s="119"/>
      <c r="C59" s="36" t="s">
        <v>243</v>
      </c>
      <c r="D59" s="7"/>
      <c r="E59" s="8" t="s">
        <v>80</v>
      </c>
      <c r="F59" s="8"/>
      <c r="G59" s="125"/>
      <c r="H59" s="125"/>
      <c r="I59" s="119"/>
      <c r="K59" s="134"/>
    </row>
    <row r="60" spans="2:11" x14ac:dyDescent="0.3">
      <c r="B60" s="119"/>
      <c r="C60" s="36" t="s">
        <v>244</v>
      </c>
      <c r="D60" s="7"/>
      <c r="E60" s="8" t="s">
        <v>80</v>
      </c>
      <c r="F60" s="8"/>
      <c r="G60" s="125"/>
      <c r="H60" s="125"/>
      <c r="I60" s="119"/>
      <c r="K60" s="134"/>
    </row>
    <row r="61" spans="2:11" ht="27.6" x14ac:dyDescent="0.3">
      <c r="B61" s="119"/>
      <c r="C61" s="130" t="s">
        <v>61</v>
      </c>
      <c r="D61" s="7"/>
      <c r="E61" s="8"/>
      <c r="F61" s="8"/>
      <c r="G61" s="131"/>
      <c r="H61" s="131"/>
      <c r="I61" s="119"/>
    </row>
    <row r="62" spans="2:11" ht="41.4" x14ac:dyDescent="0.3">
      <c r="B62" s="119"/>
      <c r="C62" s="36" t="s">
        <v>245</v>
      </c>
      <c r="D62" s="7"/>
      <c r="E62" s="8" t="s">
        <v>80</v>
      </c>
      <c r="F62" s="8"/>
      <c r="G62" s="125"/>
      <c r="H62" s="125"/>
      <c r="I62" s="119"/>
    </row>
    <row r="63" spans="2:11" x14ac:dyDescent="0.3">
      <c r="B63" s="119"/>
      <c r="C63" s="36" t="s">
        <v>246</v>
      </c>
      <c r="D63" s="7"/>
      <c r="E63" s="8" t="s">
        <v>80</v>
      </c>
      <c r="F63" s="8"/>
      <c r="G63" s="125"/>
      <c r="H63" s="125"/>
      <c r="I63" s="119"/>
    </row>
    <row r="64" spans="2:11" x14ac:dyDescent="0.3">
      <c r="B64" s="119"/>
      <c r="C64" s="36" t="s">
        <v>247</v>
      </c>
      <c r="D64" s="7"/>
      <c r="E64" s="8" t="s">
        <v>80</v>
      </c>
      <c r="F64" s="8"/>
      <c r="G64" s="125"/>
      <c r="H64" s="125"/>
      <c r="I64" s="119"/>
    </row>
    <row r="65" spans="2:11" x14ac:dyDescent="0.3">
      <c r="B65" s="119"/>
      <c r="C65" s="36" t="s">
        <v>248</v>
      </c>
      <c r="D65" s="7"/>
      <c r="E65" s="8" t="s">
        <v>80</v>
      </c>
      <c r="F65" s="8"/>
      <c r="G65" s="125"/>
      <c r="H65" s="125"/>
      <c r="I65" s="119"/>
    </row>
    <row r="66" spans="2:11" x14ac:dyDescent="0.3">
      <c r="B66" s="119"/>
      <c r="C66" s="36" t="s">
        <v>249</v>
      </c>
      <c r="D66" s="7"/>
      <c r="E66" s="8" t="s">
        <v>80</v>
      </c>
      <c r="F66" s="8"/>
      <c r="G66" s="125"/>
      <c r="H66" s="125"/>
      <c r="I66" s="119"/>
    </row>
    <row r="67" spans="2:11" x14ac:dyDescent="0.3">
      <c r="B67" s="119"/>
      <c r="C67" s="36" t="s">
        <v>250</v>
      </c>
      <c r="D67" s="7"/>
      <c r="E67" s="8" t="s">
        <v>80</v>
      </c>
      <c r="F67" s="8"/>
      <c r="G67" s="125"/>
      <c r="H67" s="125"/>
      <c r="I67" s="119"/>
    </row>
    <row r="68" spans="2:11" ht="27.6" x14ac:dyDescent="0.3">
      <c r="B68" s="119"/>
      <c r="C68" s="36" t="s">
        <v>251</v>
      </c>
      <c r="D68" s="7"/>
      <c r="E68" s="8" t="s">
        <v>80</v>
      </c>
      <c r="F68" s="8"/>
      <c r="G68" s="125"/>
      <c r="H68" s="125"/>
      <c r="I68" s="119"/>
    </row>
    <row r="69" spans="2:11" ht="27.6" x14ac:dyDescent="0.3">
      <c r="B69" s="119"/>
      <c r="C69" s="36" t="s">
        <v>252</v>
      </c>
      <c r="D69" s="7"/>
      <c r="E69" s="8" t="s">
        <v>80</v>
      </c>
      <c r="F69" s="8"/>
      <c r="G69" s="125"/>
      <c r="H69" s="125"/>
      <c r="I69" s="119"/>
    </row>
    <row r="70" spans="2:11" x14ac:dyDescent="0.3">
      <c r="B70" s="119"/>
      <c r="C70" s="37" t="s">
        <v>6</v>
      </c>
      <c r="D70" s="7"/>
      <c r="E70" s="8"/>
      <c r="F70" s="8"/>
      <c r="G70" s="192">
        <f>SUM(G62:G69)</f>
        <v>0</v>
      </c>
      <c r="H70" s="192">
        <f>SUM(H62:H69)</f>
        <v>0</v>
      </c>
      <c r="I70" s="119"/>
    </row>
    <row r="71" spans="2:11" x14ac:dyDescent="0.3">
      <c r="B71" s="119"/>
      <c r="C71" s="130" t="s">
        <v>253</v>
      </c>
      <c r="D71" s="7"/>
      <c r="E71" s="8"/>
      <c r="F71" s="8"/>
      <c r="G71" s="193">
        <f>G57+G59-G70-G90-G93-G96</f>
        <v>0</v>
      </c>
      <c r="H71" s="193">
        <f>H57+H59-H70-H90-H93-H96</f>
        <v>0</v>
      </c>
      <c r="I71" s="119"/>
    </row>
    <row r="72" spans="2:11" x14ac:dyDescent="0.3">
      <c r="B72" s="119"/>
      <c r="C72" s="30" t="s">
        <v>254</v>
      </c>
      <c r="D72" s="7"/>
      <c r="E72" s="8"/>
      <c r="F72" s="8"/>
      <c r="G72" s="193">
        <f>G37+G60+G71</f>
        <v>0</v>
      </c>
      <c r="H72" s="193">
        <f>H37+H60+H71</f>
        <v>0</v>
      </c>
      <c r="I72" s="119"/>
      <c r="K72" s="134"/>
    </row>
    <row r="73" spans="2:11" ht="27.6" x14ac:dyDescent="0.3">
      <c r="B73" s="119"/>
      <c r="C73" s="30" t="s">
        <v>255</v>
      </c>
      <c r="D73" s="7"/>
      <c r="E73" s="8"/>
      <c r="F73" s="8"/>
      <c r="G73" s="131"/>
      <c r="H73" s="131"/>
      <c r="I73" s="119"/>
      <c r="K73" s="134"/>
    </row>
    <row r="74" spans="2:11" ht="41.4" x14ac:dyDescent="0.3">
      <c r="B74" s="119"/>
      <c r="C74" s="36" t="s">
        <v>256</v>
      </c>
      <c r="D74" s="7"/>
      <c r="E74" s="8" t="s">
        <v>80</v>
      </c>
      <c r="F74" s="8"/>
      <c r="G74" s="125"/>
      <c r="H74" s="125"/>
      <c r="I74" s="119"/>
    </row>
    <row r="75" spans="2:11" x14ac:dyDescent="0.3">
      <c r="B75" s="119"/>
      <c r="C75" s="36" t="s">
        <v>246</v>
      </c>
      <c r="D75" s="7"/>
      <c r="E75" s="8" t="s">
        <v>80</v>
      </c>
      <c r="F75" s="8"/>
      <c r="G75" s="125"/>
      <c r="H75" s="125"/>
      <c r="I75" s="119"/>
    </row>
    <row r="76" spans="2:11" x14ac:dyDescent="0.3">
      <c r="B76" s="119"/>
      <c r="C76" s="36" t="s">
        <v>247</v>
      </c>
      <c r="D76" s="7"/>
      <c r="E76" s="8" t="s">
        <v>80</v>
      </c>
      <c r="F76" s="8"/>
      <c r="G76" s="125"/>
      <c r="H76" s="125"/>
      <c r="I76" s="119"/>
    </row>
    <row r="77" spans="2:11" x14ac:dyDescent="0.3">
      <c r="B77" s="119"/>
      <c r="C77" s="36" t="s">
        <v>248</v>
      </c>
      <c r="D77" s="7"/>
      <c r="E77" s="8" t="s">
        <v>80</v>
      </c>
      <c r="F77" s="8"/>
      <c r="G77" s="125"/>
      <c r="H77" s="125"/>
      <c r="I77" s="119"/>
    </row>
    <row r="78" spans="2:11" x14ac:dyDescent="0.3">
      <c r="B78" s="119"/>
      <c r="C78" s="36" t="s">
        <v>249</v>
      </c>
      <c r="D78" s="7"/>
      <c r="E78" s="8" t="s">
        <v>80</v>
      </c>
      <c r="F78" s="8"/>
      <c r="G78" s="125"/>
      <c r="H78" s="125"/>
      <c r="I78" s="119"/>
    </row>
    <row r="79" spans="2:11" x14ac:dyDescent="0.3">
      <c r="B79" s="119"/>
      <c r="C79" s="36" t="s">
        <v>250</v>
      </c>
      <c r="D79" s="7"/>
      <c r="E79" s="8" t="s">
        <v>80</v>
      </c>
      <c r="F79" s="8"/>
      <c r="G79" s="125"/>
      <c r="H79" s="125"/>
      <c r="I79" s="119"/>
    </row>
    <row r="80" spans="2:11" ht="27.6" x14ac:dyDescent="0.3">
      <c r="B80" s="119"/>
      <c r="C80" s="36" t="s">
        <v>251</v>
      </c>
      <c r="D80" s="7"/>
      <c r="E80" s="8" t="s">
        <v>80</v>
      </c>
      <c r="F80" s="8"/>
      <c r="G80" s="125"/>
      <c r="H80" s="125"/>
      <c r="I80" s="119"/>
    </row>
    <row r="81" spans="2:9" ht="27.6" x14ac:dyDescent="0.3">
      <c r="B81" s="119"/>
      <c r="C81" s="36" t="s">
        <v>257</v>
      </c>
      <c r="D81" s="7"/>
      <c r="E81" s="8" t="s">
        <v>80</v>
      </c>
      <c r="F81" s="8"/>
      <c r="G81" s="125"/>
      <c r="H81" s="125"/>
      <c r="I81" s="119"/>
    </row>
    <row r="82" spans="2:9" x14ac:dyDescent="0.3">
      <c r="B82" s="119"/>
      <c r="C82" s="37" t="s">
        <v>6</v>
      </c>
      <c r="D82" s="7"/>
      <c r="E82" s="8"/>
      <c r="F82" s="8"/>
      <c r="G82" s="193">
        <f>SUM(G74:G81)</f>
        <v>0</v>
      </c>
      <c r="H82" s="193">
        <f>SUM(H74:H81)</f>
        <v>0</v>
      </c>
      <c r="I82" s="119"/>
    </row>
    <row r="83" spans="2:9" x14ac:dyDescent="0.3">
      <c r="B83" s="119"/>
      <c r="C83" s="30" t="s">
        <v>258</v>
      </c>
      <c r="D83" s="7"/>
      <c r="E83" s="8"/>
      <c r="F83" s="8"/>
      <c r="G83" s="131"/>
      <c r="H83" s="131"/>
      <c r="I83" s="119"/>
    </row>
    <row r="84" spans="2:9" x14ac:dyDescent="0.3">
      <c r="B84" s="119"/>
      <c r="C84" s="36" t="s">
        <v>259</v>
      </c>
      <c r="D84" s="7"/>
      <c r="E84" s="8" t="s">
        <v>80</v>
      </c>
      <c r="F84" s="8"/>
      <c r="G84" s="125"/>
      <c r="H84" s="125"/>
      <c r="I84" s="119"/>
    </row>
    <row r="85" spans="2:9" x14ac:dyDescent="0.3">
      <c r="B85" s="119"/>
      <c r="C85" s="36" t="s">
        <v>260</v>
      </c>
      <c r="D85" s="7"/>
      <c r="E85" s="8" t="s">
        <v>80</v>
      </c>
      <c r="F85" s="8"/>
      <c r="G85" s="125"/>
      <c r="H85" s="125"/>
      <c r="I85" s="119"/>
    </row>
    <row r="86" spans="2:9" x14ac:dyDescent="0.3">
      <c r="B86" s="119"/>
      <c r="C86" s="36" t="s">
        <v>261</v>
      </c>
      <c r="D86" s="7"/>
      <c r="E86" s="8" t="s">
        <v>80</v>
      </c>
      <c r="F86" s="8"/>
      <c r="G86" s="125"/>
      <c r="H86" s="125"/>
      <c r="I86" s="119"/>
    </row>
    <row r="87" spans="2:9" x14ac:dyDescent="0.3">
      <c r="B87" s="119"/>
      <c r="C87" s="37" t="s">
        <v>6</v>
      </c>
      <c r="D87" s="7"/>
      <c r="E87" s="8"/>
      <c r="F87" s="8"/>
      <c r="G87" s="193">
        <f>SUM(G84:G86)</f>
        <v>0</v>
      </c>
      <c r="H87" s="193">
        <f>SUM(H84:H86)</f>
        <v>0</v>
      </c>
      <c r="I87" s="119"/>
    </row>
    <row r="88" spans="2:9" x14ac:dyDescent="0.3">
      <c r="B88" s="119"/>
      <c r="C88" s="30" t="s">
        <v>62</v>
      </c>
      <c r="D88" s="7"/>
      <c r="E88" s="8"/>
      <c r="F88" s="8"/>
      <c r="G88" s="131"/>
      <c r="H88" s="131"/>
      <c r="I88" s="119"/>
    </row>
    <row r="89" spans="2:9" x14ac:dyDescent="0.3">
      <c r="B89" s="119"/>
      <c r="C89" s="135" t="s">
        <v>63</v>
      </c>
      <c r="D89" s="7"/>
      <c r="E89" s="8"/>
      <c r="F89" s="8"/>
      <c r="G89" s="192">
        <f>SUM(G90:G91)</f>
        <v>0</v>
      </c>
      <c r="H89" s="192">
        <f>SUM(H90:H91)</f>
        <v>0</v>
      </c>
      <c r="I89" s="119"/>
    </row>
    <row r="90" spans="2:9" x14ac:dyDescent="0.3">
      <c r="B90" s="119"/>
      <c r="C90" s="135" t="s">
        <v>243</v>
      </c>
      <c r="D90" s="7"/>
      <c r="E90" s="8" t="s">
        <v>80</v>
      </c>
      <c r="F90" s="8"/>
      <c r="G90" s="125"/>
      <c r="H90" s="125"/>
      <c r="I90" s="119"/>
    </row>
    <row r="91" spans="2:9" x14ac:dyDescent="0.3">
      <c r="B91" s="119"/>
      <c r="C91" s="135" t="s">
        <v>244</v>
      </c>
      <c r="D91" s="7"/>
      <c r="E91" s="8" t="s">
        <v>80</v>
      </c>
      <c r="F91" s="8"/>
      <c r="G91" s="125"/>
      <c r="H91" s="125"/>
      <c r="I91" s="119"/>
    </row>
    <row r="92" spans="2:9" x14ac:dyDescent="0.3">
      <c r="B92" s="119"/>
      <c r="C92" s="36" t="s">
        <v>64</v>
      </c>
      <c r="D92" s="7"/>
      <c r="E92" s="8"/>
      <c r="F92" s="8"/>
      <c r="G92" s="192">
        <f>SUM(G93:G94)</f>
        <v>0</v>
      </c>
      <c r="H92" s="192">
        <f>SUM(H93:H94)</f>
        <v>0</v>
      </c>
      <c r="I92" s="119"/>
    </row>
    <row r="93" spans="2:9" x14ac:dyDescent="0.3">
      <c r="B93" s="119"/>
      <c r="C93" s="135" t="s">
        <v>243</v>
      </c>
      <c r="D93" s="7"/>
      <c r="E93" s="8" t="s">
        <v>80</v>
      </c>
      <c r="F93" s="8"/>
      <c r="G93" s="125"/>
      <c r="H93" s="125"/>
      <c r="I93" s="119"/>
    </row>
    <row r="94" spans="2:9" x14ac:dyDescent="0.3">
      <c r="B94" s="119"/>
      <c r="C94" s="135" t="s">
        <v>244</v>
      </c>
      <c r="D94" s="7"/>
      <c r="E94" s="8" t="s">
        <v>80</v>
      </c>
      <c r="F94" s="8"/>
      <c r="G94" s="125"/>
      <c r="H94" s="125"/>
      <c r="I94" s="119"/>
    </row>
    <row r="95" spans="2:9" x14ac:dyDescent="0.3">
      <c r="B95" s="119"/>
      <c r="C95" s="36" t="s">
        <v>65</v>
      </c>
      <c r="D95" s="7"/>
      <c r="E95" s="8"/>
      <c r="F95" s="8"/>
      <c r="G95" s="192">
        <f>SUM(G96:G97)</f>
        <v>0</v>
      </c>
      <c r="H95" s="192">
        <f>SUM(H96:H97)</f>
        <v>0</v>
      </c>
      <c r="I95" s="119"/>
    </row>
    <row r="96" spans="2:9" x14ac:dyDescent="0.3">
      <c r="B96" s="119"/>
      <c r="C96" s="135" t="s">
        <v>243</v>
      </c>
      <c r="D96" s="7"/>
      <c r="E96" s="8" t="s">
        <v>80</v>
      </c>
      <c r="F96" s="8"/>
      <c r="G96" s="125"/>
      <c r="H96" s="125"/>
      <c r="I96" s="119"/>
    </row>
    <row r="97" spans="2:9" x14ac:dyDescent="0.3">
      <c r="B97" s="119"/>
      <c r="C97" s="135" t="s">
        <v>244</v>
      </c>
      <c r="D97" s="7"/>
      <c r="E97" s="8" t="s">
        <v>80</v>
      </c>
      <c r="F97" s="8"/>
      <c r="G97" s="125"/>
      <c r="H97" s="125"/>
      <c r="I97" s="119"/>
    </row>
    <row r="98" spans="2:9" x14ac:dyDescent="0.3">
      <c r="B98" s="119"/>
      <c r="C98" s="132" t="s">
        <v>66</v>
      </c>
      <c r="D98" s="7"/>
      <c r="E98" s="8" t="s">
        <v>80</v>
      </c>
      <c r="F98" s="8"/>
      <c r="G98" s="125"/>
      <c r="H98" s="125"/>
      <c r="I98" s="119"/>
    </row>
    <row r="99" spans="2:9" x14ac:dyDescent="0.3">
      <c r="B99" s="119"/>
      <c r="C99" s="37" t="s">
        <v>6</v>
      </c>
      <c r="D99" s="16"/>
      <c r="E99" s="8"/>
      <c r="F99" s="8"/>
      <c r="G99" s="192">
        <f>G89+G92+G95+G98</f>
        <v>0</v>
      </c>
      <c r="H99" s="192">
        <f>H89+H92+H95+H98</f>
        <v>0</v>
      </c>
      <c r="I99" s="119"/>
    </row>
    <row r="100" spans="2:9" x14ac:dyDescent="0.3">
      <c r="B100" s="119"/>
      <c r="C100" s="30" t="s">
        <v>67</v>
      </c>
      <c r="D100" s="7"/>
      <c r="E100" s="8"/>
      <c r="F100" s="8"/>
      <c r="G100" s="131"/>
      <c r="H100" s="131"/>
      <c r="I100" s="119"/>
    </row>
    <row r="101" spans="2:9" x14ac:dyDescent="0.3">
      <c r="B101" s="119"/>
      <c r="C101" s="30" t="s">
        <v>262</v>
      </c>
      <c r="D101" s="7"/>
      <c r="E101" s="8"/>
      <c r="F101" s="8"/>
      <c r="G101" s="131"/>
      <c r="H101" s="131"/>
      <c r="I101" s="119"/>
    </row>
    <row r="102" spans="2:9" x14ac:dyDescent="0.3">
      <c r="B102" s="119"/>
      <c r="C102" s="135" t="s">
        <v>263</v>
      </c>
      <c r="D102" s="7"/>
      <c r="E102" s="8" t="s">
        <v>80</v>
      </c>
      <c r="F102" s="8"/>
      <c r="G102" s="125"/>
      <c r="H102" s="125"/>
      <c r="I102" s="119"/>
    </row>
    <row r="103" spans="2:9" x14ac:dyDescent="0.3">
      <c r="B103" s="119"/>
      <c r="C103" s="135" t="s">
        <v>264</v>
      </c>
      <c r="D103" s="7"/>
      <c r="E103" s="8" t="s">
        <v>80</v>
      </c>
      <c r="F103" s="8"/>
      <c r="G103" s="125"/>
      <c r="H103" s="125"/>
      <c r="I103" s="119"/>
    </row>
    <row r="104" spans="2:9" x14ac:dyDescent="0.3">
      <c r="B104" s="119"/>
      <c r="C104" s="135" t="s">
        <v>265</v>
      </c>
      <c r="D104" s="7"/>
      <c r="E104" s="8" t="s">
        <v>80</v>
      </c>
      <c r="F104" s="8"/>
      <c r="G104" s="125"/>
      <c r="H104" s="125"/>
      <c r="I104" s="119"/>
    </row>
    <row r="105" spans="2:9" ht="27.6" x14ac:dyDescent="0.3">
      <c r="B105" s="119"/>
      <c r="C105" s="135" t="s">
        <v>266</v>
      </c>
      <c r="D105" s="7"/>
      <c r="E105" s="8" t="s">
        <v>80</v>
      </c>
      <c r="F105" s="8"/>
      <c r="G105" s="125"/>
      <c r="H105" s="125"/>
      <c r="I105" s="119"/>
    </row>
    <row r="106" spans="2:9" x14ac:dyDescent="0.3">
      <c r="B106" s="119"/>
      <c r="C106" s="135" t="s">
        <v>267</v>
      </c>
      <c r="D106" s="7"/>
      <c r="E106" s="8" t="s">
        <v>80</v>
      </c>
      <c r="F106" s="8"/>
      <c r="G106" s="125"/>
      <c r="H106" s="125"/>
      <c r="I106" s="119"/>
    </row>
    <row r="107" spans="2:9" x14ac:dyDescent="0.3">
      <c r="B107" s="119"/>
      <c r="C107" s="37" t="s">
        <v>6</v>
      </c>
      <c r="D107" s="7"/>
      <c r="E107" s="8"/>
      <c r="F107" s="8"/>
      <c r="G107" s="193">
        <f>SUM(G102:G106)</f>
        <v>0</v>
      </c>
      <c r="H107" s="193">
        <f>SUM(H102:H106)</f>
        <v>0</v>
      </c>
      <c r="I107" s="119"/>
    </row>
    <row r="108" spans="2:9" x14ac:dyDescent="0.3">
      <c r="B108" s="119"/>
      <c r="C108" s="30" t="s">
        <v>268</v>
      </c>
      <c r="D108" s="7"/>
      <c r="E108" s="8" t="s">
        <v>80</v>
      </c>
      <c r="F108" s="8"/>
      <c r="G108" s="125"/>
      <c r="H108" s="125"/>
      <c r="I108" s="119"/>
    </row>
    <row r="109" spans="2:9" x14ac:dyDescent="0.3">
      <c r="B109" s="119"/>
      <c r="C109" s="30" t="s">
        <v>269</v>
      </c>
      <c r="D109" s="7"/>
      <c r="E109" s="8" t="s">
        <v>80</v>
      </c>
      <c r="F109" s="8"/>
      <c r="G109" s="125"/>
      <c r="H109" s="125"/>
      <c r="I109" s="119"/>
    </row>
    <row r="110" spans="2:9" x14ac:dyDescent="0.3">
      <c r="B110" s="119"/>
      <c r="C110" s="30" t="s">
        <v>270</v>
      </c>
      <c r="D110" s="7"/>
      <c r="E110" s="8" t="s">
        <v>80</v>
      </c>
      <c r="F110" s="8"/>
      <c r="G110" s="131"/>
      <c r="H110" s="131"/>
      <c r="I110" s="119"/>
    </row>
    <row r="111" spans="2:9" x14ac:dyDescent="0.3">
      <c r="B111" s="119"/>
      <c r="C111" s="36" t="s">
        <v>271</v>
      </c>
      <c r="D111" s="7"/>
      <c r="E111" s="8" t="s">
        <v>80</v>
      </c>
      <c r="F111" s="8"/>
      <c r="G111" s="125"/>
      <c r="H111" s="125"/>
      <c r="I111" s="119"/>
    </row>
    <row r="112" spans="2:9" x14ac:dyDescent="0.3">
      <c r="B112" s="119"/>
      <c r="C112" s="36" t="s">
        <v>272</v>
      </c>
      <c r="D112" s="7"/>
      <c r="E112" s="8" t="s">
        <v>80</v>
      </c>
      <c r="F112" s="8"/>
      <c r="G112" s="125"/>
      <c r="H112" s="125"/>
      <c r="I112" s="119"/>
    </row>
    <row r="113" spans="2:9" x14ac:dyDescent="0.3">
      <c r="B113" s="119"/>
      <c r="C113" s="36" t="s">
        <v>273</v>
      </c>
      <c r="D113" s="7"/>
      <c r="E113" s="8" t="s">
        <v>80</v>
      </c>
      <c r="F113" s="8"/>
      <c r="G113" s="125"/>
      <c r="H113" s="125"/>
      <c r="I113" s="119"/>
    </row>
    <row r="114" spans="2:9" x14ac:dyDescent="0.3">
      <c r="B114" s="119"/>
      <c r="C114" s="37" t="s">
        <v>6</v>
      </c>
      <c r="D114" s="7"/>
      <c r="E114" s="8"/>
      <c r="F114" s="8"/>
      <c r="G114" s="193">
        <f>SUM(G111:G113)</f>
        <v>0</v>
      </c>
      <c r="H114" s="193">
        <f>SUM(H111:H113)</f>
        <v>0</v>
      </c>
      <c r="I114" s="119"/>
    </row>
    <row r="115" spans="2:9" x14ac:dyDescent="0.3">
      <c r="B115" s="119"/>
      <c r="C115" s="36" t="s">
        <v>274</v>
      </c>
      <c r="D115" s="7"/>
      <c r="E115" s="8" t="s">
        <v>81</v>
      </c>
      <c r="F115" s="8"/>
      <c r="G115" s="125"/>
      <c r="H115" s="125"/>
      <c r="I115" s="119"/>
    </row>
    <row r="116" spans="2:9" ht="27.6" x14ac:dyDescent="0.3">
      <c r="B116" s="119"/>
      <c r="C116" s="36" t="s">
        <v>275</v>
      </c>
      <c r="D116" s="7"/>
      <c r="E116" s="8" t="s">
        <v>80</v>
      </c>
      <c r="F116" s="8"/>
      <c r="G116" s="125"/>
      <c r="H116" s="125"/>
      <c r="I116" s="119"/>
    </row>
    <row r="117" spans="2:9" x14ac:dyDescent="0.3">
      <c r="B117" s="119"/>
      <c r="C117" s="36" t="s">
        <v>276</v>
      </c>
      <c r="D117" s="7"/>
      <c r="E117" s="8" t="s">
        <v>81</v>
      </c>
      <c r="F117" s="8"/>
      <c r="G117" s="125"/>
      <c r="H117" s="125"/>
      <c r="I117" s="119"/>
    </row>
    <row r="118" spans="2:9" x14ac:dyDescent="0.3">
      <c r="B118" s="119"/>
      <c r="C118" s="30" t="s">
        <v>277</v>
      </c>
      <c r="D118" s="7"/>
      <c r="E118" s="8" t="s">
        <v>80</v>
      </c>
      <c r="F118" s="8"/>
      <c r="G118" s="125"/>
      <c r="H118" s="125"/>
      <c r="I118" s="119"/>
    </row>
    <row r="119" spans="2:9" x14ac:dyDescent="0.3">
      <c r="B119" s="119"/>
      <c r="C119" s="30" t="s">
        <v>278</v>
      </c>
      <c r="D119" s="7"/>
      <c r="E119" s="8" t="s">
        <v>81</v>
      </c>
      <c r="F119" s="8"/>
      <c r="G119" s="125"/>
      <c r="H119" s="125"/>
      <c r="I119" s="119"/>
    </row>
    <row r="120" spans="2:9" x14ac:dyDescent="0.3">
      <c r="B120" s="119"/>
      <c r="C120" s="30" t="s">
        <v>279</v>
      </c>
      <c r="D120" s="7"/>
      <c r="E120" s="8" t="s">
        <v>80</v>
      </c>
      <c r="F120" s="8"/>
      <c r="G120" s="125"/>
      <c r="H120" s="125"/>
      <c r="I120" s="119"/>
    </row>
    <row r="121" spans="2:9" x14ac:dyDescent="0.3">
      <c r="B121" s="119"/>
      <c r="C121" s="30" t="s">
        <v>280</v>
      </c>
      <c r="D121" s="7"/>
      <c r="E121" s="8" t="s">
        <v>81</v>
      </c>
      <c r="F121" s="8"/>
      <c r="G121" s="127"/>
      <c r="H121" s="127"/>
      <c r="I121" s="119"/>
    </row>
    <row r="122" spans="2:9" x14ac:dyDescent="0.3">
      <c r="B122" s="119"/>
      <c r="C122" s="36" t="s">
        <v>281</v>
      </c>
      <c r="D122" s="7"/>
      <c r="E122" s="8" t="s">
        <v>81</v>
      </c>
      <c r="F122" s="8"/>
      <c r="G122" s="127"/>
      <c r="H122" s="127"/>
      <c r="I122" s="119"/>
    </row>
    <row r="123" spans="2:9" ht="15.6" x14ac:dyDescent="0.3">
      <c r="B123" s="119"/>
      <c r="C123" s="129" t="s">
        <v>68</v>
      </c>
      <c r="D123" s="7"/>
      <c r="E123" s="8"/>
      <c r="F123" s="8"/>
      <c r="G123" s="191">
        <f>G107+G108+G109+G114+G115+G116+G117+G118+G119+G120+G121+G122</f>
        <v>0</v>
      </c>
      <c r="H123" s="191">
        <f>H107+H108+H109+H114+H115+H116+H117+H118+H119+H120+H121+H122</f>
        <v>0</v>
      </c>
      <c r="I123" s="119"/>
    </row>
    <row r="124" spans="2:9" x14ac:dyDescent="0.3">
      <c r="B124" s="119"/>
      <c r="C124" s="36" t="s">
        <v>282</v>
      </c>
      <c r="D124" s="7"/>
      <c r="E124" s="8" t="s">
        <v>80</v>
      </c>
      <c r="F124" s="8"/>
      <c r="G124" s="125"/>
      <c r="H124" s="125"/>
      <c r="I124" s="119"/>
    </row>
    <row r="125" spans="2:9" x14ac:dyDescent="0.3">
      <c r="B125" s="119"/>
      <c r="C125" s="36" t="s">
        <v>283</v>
      </c>
      <c r="D125" s="7"/>
      <c r="E125" s="8" t="s">
        <v>80</v>
      </c>
      <c r="F125" s="8"/>
      <c r="G125" s="125"/>
      <c r="H125" s="125"/>
      <c r="I125" s="119"/>
    </row>
    <row r="126" spans="2:9" ht="15.6" x14ac:dyDescent="0.3">
      <c r="B126" s="119"/>
      <c r="C126" s="129" t="s">
        <v>284</v>
      </c>
      <c r="D126" s="7"/>
      <c r="E126" s="8"/>
      <c r="F126" s="8"/>
      <c r="G126" s="191">
        <f>G123+G124+G125</f>
        <v>0</v>
      </c>
      <c r="H126" s="191">
        <f>H123+H124+H125</f>
        <v>0</v>
      </c>
      <c r="I126" s="119"/>
    </row>
    <row r="127" spans="2:9" x14ac:dyDescent="0.3">
      <c r="B127" s="119"/>
      <c r="C127" s="136"/>
      <c r="D127" s="7"/>
      <c r="E127" s="8"/>
      <c r="F127" s="8"/>
      <c r="G127" s="198"/>
      <c r="H127" s="198"/>
      <c r="I127" s="119"/>
    </row>
    <row r="128" spans="2:9" x14ac:dyDescent="0.3">
      <c r="B128" s="119"/>
      <c r="C128" s="38" t="s">
        <v>69</v>
      </c>
      <c r="D128" s="7"/>
      <c r="E128" s="8"/>
      <c r="F128" s="8"/>
      <c r="G128" s="194" t="str">
        <f>IFERROR(IF(ABS(G72-G82-G87-G91-G94-G97-G98-G126)&gt;1,"ERROR","OK"),"OK")</f>
        <v>OK</v>
      </c>
      <c r="H128" s="194" t="str">
        <f>IFERROR(IF(ABS(H72-H82-H87-H91-H94-H97-H98-H126)&gt;1,"ERROR","OK"),"OK")</f>
        <v>OK</v>
      </c>
      <c r="I128" s="119"/>
    </row>
    <row r="129" spans="2:9" x14ac:dyDescent="0.3">
      <c r="B129" s="119"/>
      <c r="C129" s="119"/>
      <c r="D129" s="119"/>
      <c r="E129" s="119"/>
      <c r="F129" s="119"/>
      <c r="G129" s="119"/>
      <c r="H129" s="119"/>
      <c r="I129" s="119"/>
    </row>
    <row r="131" spans="2:9" x14ac:dyDescent="0.3">
      <c r="B131" s="119"/>
      <c r="C131" s="119"/>
      <c r="D131" s="119"/>
      <c r="E131" s="119"/>
      <c r="F131" s="119"/>
      <c r="G131" s="119"/>
      <c r="H131" s="119"/>
      <c r="I131" s="119"/>
    </row>
    <row r="132" spans="2:9" x14ac:dyDescent="0.3">
      <c r="B132" s="119"/>
      <c r="C132" s="30" t="s">
        <v>285</v>
      </c>
      <c r="D132" s="7"/>
      <c r="E132" s="18"/>
      <c r="F132" s="18"/>
      <c r="G132" s="34" t="s">
        <v>202</v>
      </c>
      <c r="H132" s="34" t="s">
        <v>203</v>
      </c>
      <c r="I132" s="119"/>
    </row>
    <row r="133" spans="2:9" x14ac:dyDescent="0.3">
      <c r="B133" s="119"/>
      <c r="C133" s="35"/>
      <c r="D133" s="7"/>
      <c r="E133" s="8"/>
      <c r="F133" s="8"/>
      <c r="G133" s="7"/>
      <c r="H133" s="7"/>
      <c r="I133" s="119"/>
    </row>
    <row r="134" spans="2:9" x14ac:dyDescent="0.3">
      <c r="B134" s="119"/>
      <c r="C134" s="138" t="s">
        <v>286</v>
      </c>
      <c r="D134" s="7"/>
      <c r="E134" s="8"/>
      <c r="F134" s="8"/>
      <c r="G134" s="197">
        <f>G135+G136-G137+G138</f>
        <v>0</v>
      </c>
      <c r="H134" s="197">
        <f>H135+H136-H137+H138</f>
        <v>0</v>
      </c>
      <c r="I134" s="119"/>
    </row>
    <row r="135" spans="2:9" x14ac:dyDescent="0.3">
      <c r="B135" s="119"/>
      <c r="C135" s="36" t="s">
        <v>287</v>
      </c>
      <c r="D135" s="7"/>
      <c r="E135" s="8" t="s">
        <v>80</v>
      </c>
      <c r="F135" s="8"/>
      <c r="G135" s="125"/>
      <c r="H135" s="125"/>
      <c r="I135" s="119"/>
    </row>
    <row r="136" spans="2:9" x14ac:dyDescent="0.3">
      <c r="B136" s="119"/>
      <c r="C136" s="36" t="s">
        <v>288</v>
      </c>
      <c r="D136" s="7"/>
      <c r="E136" s="8" t="s">
        <v>80</v>
      </c>
      <c r="F136" s="8"/>
      <c r="G136" s="125"/>
      <c r="H136" s="125"/>
      <c r="I136" s="119"/>
    </row>
    <row r="137" spans="2:9" x14ac:dyDescent="0.3">
      <c r="B137" s="119"/>
      <c r="C137" s="36" t="s">
        <v>289</v>
      </c>
      <c r="D137" s="7"/>
      <c r="E137" s="8" t="s">
        <v>80</v>
      </c>
      <c r="F137" s="8"/>
      <c r="G137" s="125"/>
      <c r="H137" s="125"/>
      <c r="I137" s="119"/>
    </row>
    <row r="138" spans="2:9" x14ac:dyDescent="0.3">
      <c r="B138" s="119"/>
      <c r="C138" s="36" t="s">
        <v>290</v>
      </c>
      <c r="D138" s="7"/>
      <c r="E138" s="8" t="s">
        <v>80</v>
      </c>
      <c r="F138" s="8"/>
      <c r="G138" s="125"/>
      <c r="H138" s="125"/>
      <c r="I138" s="119"/>
    </row>
    <row r="139" spans="2:9" x14ac:dyDescent="0.3">
      <c r="B139" s="119"/>
      <c r="C139" s="123" t="s">
        <v>291</v>
      </c>
      <c r="D139" s="7"/>
      <c r="E139" s="8" t="s">
        <v>292</v>
      </c>
      <c r="F139" s="8"/>
      <c r="G139" s="125"/>
      <c r="H139" s="125"/>
      <c r="I139" s="119"/>
    </row>
    <row r="140" spans="2:9" x14ac:dyDescent="0.3">
      <c r="B140" s="119"/>
      <c r="C140" s="123" t="s">
        <v>293</v>
      </c>
      <c r="D140" s="7"/>
      <c r="E140" s="8" t="s">
        <v>80</v>
      </c>
      <c r="F140" s="8"/>
      <c r="G140" s="127"/>
      <c r="H140" s="127"/>
      <c r="I140" s="119"/>
    </row>
    <row r="141" spans="2:9" x14ac:dyDescent="0.3">
      <c r="B141" s="119"/>
      <c r="C141" s="123" t="s">
        <v>294</v>
      </c>
      <c r="D141" s="7"/>
      <c r="E141" s="8" t="s">
        <v>80</v>
      </c>
      <c r="F141" s="8"/>
      <c r="G141" s="127"/>
      <c r="H141" s="127"/>
      <c r="I141" s="119"/>
    </row>
    <row r="142" spans="2:9" x14ac:dyDescent="0.3">
      <c r="B142" s="119"/>
      <c r="C142" s="123" t="s">
        <v>295</v>
      </c>
      <c r="D142" s="7"/>
      <c r="E142" s="8" t="s">
        <v>80</v>
      </c>
      <c r="F142" s="8"/>
      <c r="G142" s="127"/>
      <c r="H142" s="127"/>
      <c r="I142" s="119"/>
    </row>
    <row r="143" spans="2:9" x14ac:dyDescent="0.3">
      <c r="B143" s="119"/>
      <c r="C143" s="123" t="s">
        <v>296</v>
      </c>
      <c r="D143" s="7"/>
      <c r="E143" s="8" t="s">
        <v>80</v>
      </c>
      <c r="F143" s="8"/>
      <c r="G143" s="127"/>
      <c r="H143" s="127"/>
      <c r="I143" s="119"/>
    </row>
    <row r="144" spans="2:9" x14ac:dyDescent="0.3">
      <c r="B144" s="119"/>
      <c r="C144" s="123" t="s">
        <v>297</v>
      </c>
      <c r="D144" s="7"/>
      <c r="E144" s="8" t="s">
        <v>80</v>
      </c>
      <c r="F144" s="8"/>
      <c r="G144" s="127"/>
      <c r="H144" s="127"/>
      <c r="I144" s="119"/>
    </row>
    <row r="145" spans="2:9" x14ac:dyDescent="0.3">
      <c r="B145" s="119"/>
      <c r="C145" s="30" t="s">
        <v>298</v>
      </c>
      <c r="D145" s="7"/>
      <c r="E145" s="8"/>
      <c r="F145" s="8"/>
      <c r="G145" s="169">
        <f>G134+G139+G140+G141+G142+G143+G144</f>
        <v>0</v>
      </c>
      <c r="H145" s="169">
        <f>H134+H139+H140+H141+H142+H143+H144</f>
        <v>0</v>
      </c>
      <c r="I145" s="119"/>
    </row>
    <row r="146" spans="2:9" x14ac:dyDescent="0.3">
      <c r="B146" s="119"/>
      <c r="C146" s="123" t="s">
        <v>299</v>
      </c>
      <c r="D146" s="7"/>
      <c r="E146" s="8" t="s">
        <v>80</v>
      </c>
      <c r="F146" s="8"/>
      <c r="G146" s="139"/>
      <c r="H146" s="139"/>
      <c r="I146" s="119"/>
    </row>
    <row r="147" spans="2:9" x14ac:dyDescent="0.3">
      <c r="B147" s="119"/>
      <c r="C147" s="123" t="s">
        <v>300</v>
      </c>
      <c r="D147" s="7"/>
      <c r="E147" s="8" t="s">
        <v>80</v>
      </c>
      <c r="F147" s="8"/>
      <c r="G147" s="127"/>
      <c r="H147" s="127"/>
      <c r="I147" s="119"/>
    </row>
    <row r="148" spans="2:9" x14ac:dyDescent="0.3">
      <c r="B148" s="119"/>
      <c r="C148" s="123" t="s">
        <v>301</v>
      </c>
      <c r="D148" s="7"/>
      <c r="E148" s="8" t="s">
        <v>80</v>
      </c>
      <c r="F148" s="8"/>
      <c r="G148" s="127"/>
      <c r="H148" s="127"/>
      <c r="I148" s="119"/>
    </row>
    <row r="149" spans="2:9" x14ac:dyDescent="0.3">
      <c r="B149" s="119"/>
      <c r="C149" s="123" t="s">
        <v>302</v>
      </c>
      <c r="D149" s="7"/>
      <c r="E149" s="8" t="s">
        <v>80</v>
      </c>
      <c r="F149" s="8"/>
      <c r="G149" s="127"/>
      <c r="H149" s="127"/>
      <c r="I149" s="119"/>
    </row>
    <row r="150" spans="2:9" x14ac:dyDescent="0.3">
      <c r="B150" s="119"/>
      <c r="C150" s="123" t="s">
        <v>303</v>
      </c>
      <c r="D150" s="7"/>
      <c r="E150" s="8" t="s">
        <v>80</v>
      </c>
      <c r="F150" s="8"/>
      <c r="G150" s="127"/>
      <c r="H150" s="127"/>
      <c r="I150" s="119"/>
    </row>
    <row r="151" spans="2:9" x14ac:dyDescent="0.3">
      <c r="B151" s="119"/>
      <c r="C151" s="123" t="s">
        <v>304</v>
      </c>
      <c r="D151" s="7"/>
      <c r="E151" s="8"/>
      <c r="F151" s="8"/>
      <c r="G151" s="195">
        <f>G152+G153</f>
        <v>0</v>
      </c>
      <c r="H151" s="195">
        <f>H152+H153</f>
        <v>0</v>
      </c>
      <c r="I151" s="119"/>
    </row>
    <row r="152" spans="2:9" x14ac:dyDescent="0.3">
      <c r="B152" s="119"/>
      <c r="C152" s="135" t="s">
        <v>305</v>
      </c>
      <c r="D152" s="7"/>
      <c r="E152" s="8" t="s">
        <v>80</v>
      </c>
      <c r="F152" s="8"/>
      <c r="G152" s="127"/>
      <c r="H152" s="127"/>
      <c r="I152" s="119"/>
    </row>
    <row r="153" spans="2:9" x14ac:dyDescent="0.3">
      <c r="B153" s="119"/>
      <c r="C153" s="135" t="s">
        <v>306</v>
      </c>
      <c r="D153" s="7"/>
      <c r="E153" s="8" t="s">
        <v>80</v>
      </c>
      <c r="F153" s="8"/>
      <c r="G153" s="127"/>
      <c r="H153" s="127"/>
      <c r="I153" s="119"/>
    </row>
    <row r="154" spans="2:9" ht="27.6" x14ac:dyDescent="0.3">
      <c r="B154" s="119"/>
      <c r="C154" s="123" t="s">
        <v>307</v>
      </c>
      <c r="D154" s="7"/>
      <c r="E154" s="8"/>
      <c r="F154" s="8"/>
      <c r="G154" s="195">
        <f>G155-G156</f>
        <v>0</v>
      </c>
      <c r="H154" s="195">
        <f>H155-H156</f>
        <v>0</v>
      </c>
      <c r="I154" s="119"/>
    </row>
    <row r="155" spans="2:9" x14ac:dyDescent="0.3">
      <c r="B155" s="119"/>
      <c r="C155" s="135" t="s">
        <v>308</v>
      </c>
      <c r="D155" s="7"/>
      <c r="E155" s="8" t="s">
        <v>80</v>
      </c>
      <c r="F155" s="8"/>
      <c r="G155" s="127"/>
      <c r="H155" s="127"/>
      <c r="I155" s="119"/>
    </row>
    <row r="156" spans="2:9" x14ac:dyDescent="0.3">
      <c r="B156" s="119"/>
      <c r="C156" s="135" t="s">
        <v>309</v>
      </c>
      <c r="D156" s="7"/>
      <c r="E156" s="8" t="s">
        <v>80</v>
      </c>
      <c r="F156" s="8"/>
      <c r="G156" s="127"/>
      <c r="H156" s="127"/>
      <c r="I156" s="119"/>
    </row>
    <row r="157" spans="2:9" x14ac:dyDescent="0.3">
      <c r="B157" s="119"/>
      <c r="C157" s="123" t="s">
        <v>310</v>
      </c>
      <c r="D157" s="7"/>
      <c r="E157" s="8"/>
      <c r="F157" s="8"/>
      <c r="G157" s="195">
        <f>G158-G159</f>
        <v>0</v>
      </c>
      <c r="H157" s="195">
        <f>H158-H159</f>
        <v>0</v>
      </c>
      <c r="I157" s="119"/>
    </row>
    <row r="158" spans="2:9" x14ac:dyDescent="0.3">
      <c r="B158" s="119"/>
      <c r="C158" s="135" t="s">
        <v>311</v>
      </c>
      <c r="D158" s="7"/>
      <c r="E158" s="8" t="s">
        <v>80</v>
      </c>
      <c r="F158" s="8"/>
      <c r="G158" s="127"/>
      <c r="H158" s="127"/>
      <c r="I158" s="119"/>
    </row>
    <row r="159" spans="2:9" x14ac:dyDescent="0.3">
      <c r="B159" s="119"/>
      <c r="C159" s="135" t="s">
        <v>312</v>
      </c>
      <c r="D159" s="7"/>
      <c r="E159" s="8" t="s">
        <v>80</v>
      </c>
      <c r="F159" s="8"/>
      <c r="G159" s="127"/>
      <c r="H159" s="127"/>
      <c r="I159" s="119"/>
    </row>
    <row r="160" spans="2:9" x14ac:dyDescent="0.3">
      <c r="B160" s="119"/>
      <c r="C160" s="123" t="s">
        <v>313</v>
      </c>
      <c r="D160" s="7"/>
      <c r="E160" s="8"/>
      <c r="F160" s="8"/>
      <c r="G160" s="195">
        <f>G161+G162+G163+G164+G165+G166</f>
        <v>0</v>
      </c>
      <c r="H160" s="195">
        <f>H161+H162+H163+H164+H165+H166</f>
        <v>0</v>
      </c>
      <c r="I160" s="119"/>
    </row>
    <row r="161" spans="2:9" x14ac:dyDescent="0.3">
      <c r="B161" s="119"/>
      <c r="C161" s="135" t="s">
        <v>314</v>
      </c>
      <c r="D161" s="7"/>
      <c r="E161" s="8" t="s">
        <v>80</v>
      </c>
      <c r="F161" s="8"/>
      <c r="G161" s="127"/>
      <c r="H161" s="127"/>
      <c r="I161" s="119"/>
    </row>
    <row r="162" spans="2:9" ht="41.4" x14ac:dyDescent="0.3">
      <c r="B162" s="119"/>
      <c r="C162" s="135" t="s">
        <v>315</v>
      </c>
      <c r="D162" s="7"/>
      <c r="E162" s="8" t="s">
        <v>80</v>
      </c>
      <c r="F162" s="8"/>
      <c r="G162" s="127"/>
      <c r="H162" s="127"/>
      <c r="I162" s="119"/>
    </row>
    <row r="163" spans="2:9" x14ac:dyDescent="0.3">
      <c r="B163" s="119"/>
      <c r="C163" s="135" t="s">
        <v>316</v>
      </c>
      <c r="D163" s="7"/>
      <c r="E163" s="8" t="s">
        <v>80</v>
      </c>
      <c r="F163" s="8"/>
      <c r="G163" s="127"/>
      <c r="H163" s="127"/>
      <c r="I163" s="119"/>
    </row>
    <row r="164" spans="2:9" x14ac:dyDescent="0.3">
      <c r="B164" s="119"/>
      <c r="C164" s="135" t="s">
        <v>317</v>
      </c>
      <c r="D164" s="7"/>
      <c r="E164" s="8" t="s">
        <v>80</v>
      </c>
      <c r="F164" s="8"/>
      <c r="G164" s="127"/>
      <c r="H164" s="127"/>
      <c r="I164" s="119"/>
    </row>
    <row r="165" spans="2:9" x14ac:dyDescent="0.3">
      <c r="B165" s="119"/>
      <c r="C165" s="135" t="s">
        <v>318</v>
      </c>
      <c r="D165" s="7"/>
      <c r="E165" s="8" t="s">
        <v>80</v>
      </c>
      <c r="F165" s="8"/>
      <c r="G165" s="127"/>
      <c r="H165" s="127"/>
      <c r="I165" s="119"/>
    </row>
    <row r="166" spans="2:9" x14ac:dyDescent="0.3">
      <c r="B166" s="119"/>
      <c r="C166" s="135" t="s">
        <v>319</v>
      </c>
      <c r="D166" s="7"/>
      <c r="E166" s="8" t="s">
        <v>80</v>
      </c>
      <c r="F166" s="8"/>
      <c r="G166" s="127"/>
      <c r="H166" s="127"/>
      <c r="I166" s="119"/>
    </row>
    <row r="167" spans="2:9" x14ac:dyDescent="0.3">
      <c r="B167" s="119"/>
      <c r="C167" s="135" t="s">
        <v>320</v>
      </c>
      <c r="D167" s="7"/>
      <c r="E167" s="8" t="s">
        <v>80</v>
      </c>
      <c r="F167" s="8"/>
      <c r="G167" s="195">
        <f>G168-G169</f>
        <v>0</v>
      </c>
      <c r="H167" s="195">
        <f>H168-H169</f>
        <v>0</v>
      </c>
      <c r="I167" s="119"/>
    </row>
    <row r="168" spans="2:9" x14ac:dyDescent="0.3">
      <c r="B168" s="119"/>
      <c r="C168" s="135" t="s">
        <v>321</v>
      </c>
      <c r="D168" s="7"/>
      <c r="E168" s="8" t="s">
        <v>80</v>
      </c>
      <c r="F168" s="8"/>
      <c r="G168" s="127"/>
      <c r="H168" s="127"/>
      <c r="I168" s="119"/>
    </row>
    <row r="169" spans="2:9" x14ac:dyDescent="0.3">
      <c r="B169" s="119"/>
      <c r="C169" s="135" t="s">
        <v>322</v>
      </c>
      <c r="D169" s="7"/>
      <c r="E169" s="8" t="s">
        <v>80</v>
      </c>
      <c r="F169" s="8"/>
      <c r="G169" s="127"/>
      <c r="H169" s="127"/>
      <c r="I169" s="119"/>
    </row>
    <row r="170" spans="2:9" x14ac:dyDescent="0.3">
      <c r="B170" s="119"/>
      <c r="C170" s="30" t="s">
        <v>323</v>
      </c>
      <c r="D170" s="7"/>
      <c r="E170" s="8"/>
      <c r="F170" s="8"/>
      <c r="G170" s="169">
        <f>G146+G147+G148+G149-G150+G151+G154+G157+G160+G167</f>
        <v>0</v>
      </c>
      <c r="H170" s="169">
        <f>H146+H147+H148+H149-H150+H151+H154+H157+H160+H167</f>
        <v>0</v>
      </c>
      <c r="I170" s="119"/>
    </row>
    <row r="171" spans="2:9" x14ac:dyDescent="0.3">
      <c r="B171" s="119"/>
      <c r="C171" s="30" t="s">
        <v>324</v>
      </c>
      <c r="D171" s="7"/>
      <c r="E171" s="8"/>
      <c r="F171" s="8"/>
      <c r="G171" s="169"/>
      <c r="H171" s="169"/>
      <c r="I171" s="119"/>
    </row>
    <row r="172" spans="2:9" x14ac:dyDescent="0.3">
      <c r="B172" s="119"/>
      <c r="C172" s="99" t="s">
        <v>325</v>
      </c>
      <c r="D172" s="7"/>
      <c r="E172" s="8"/>
      <c r="F172" s="8"/>
      <c r="G172" s="169">
        <f>IF((G145-G170)&gt;0,G145-G170,0)</f>
        <v>0</v>
      </c>
      <c r="H172" s="169">
        <f>IF((H145-H170)&gt;0,H145-H170,0)</f>
        <v>0</v>
      </c>
      <c r="I172" s="119"/>
    </row>
    <row r="173" spans="2:9" x14ac:dyDescent="0.3">
      <c r="B173" s="119"/>
      <c r="C173" s="99" t="s">
        <v>326</v>
      </c>
      <c r="D173" s="7"/>
      <c r="E173" s="8"/>
      <c r="F173" s="8"/>
      <c r="G173" s="169">
        <f>IF((G145-G170)&lt;0,G170-G145,0)</f>
        <v>0</v>
      </c>
      <c r="H173" s="169">
        <f>IF((H145-H170)&lt;0,H170-H145,0)</f>
        <v>0</v>
      </c>
      <c r="I173" s="119"/>
    </row>
    <row r="174" spans="2:9" x14ac:dyDescent="0.3">
      <c r="B174" s="119"/>
      <c r="C174" s="123" t="s">
        <v>327</v>
      </c>
      <c r="D174" s="7"/>
      <c r="E174" s="8" t="s">
        <v>80</v>
      </c>
      <c r="F174" s="8"/>
      <c r="G174" s="139"/>
      <c r="H174" s="139"/>
      <c r="I174" s="119"/>
    </row>
    <row r="175" spans="2:9" x14ac:dyDescent="0.3">
      <c r="B175" s="119"/>
      <c r="C175" s="123" t="s">
        <v>328</v>
      </c>
      <c r="D175" s="7"/>
      <c r="E175" s="8" t="s">
        <v>80</v>
      </c>
      <c r="F175" s="8"/>
      <c r="G175" s="127"/>
      <c r="H175" s="127"/>
      <c r="I175" s="119"/>
    </row>
    <row r="176" spans="2:9" x14ac:dyDescent="0.3">
      <c r="B176" s="119"/>
      <c r="C176" s="123" t="s">
        <v>329</v>
      </c>
      <c r="D176" s="7"/>
      <c r="E176" s="8" t="s">
        <v>80</v>
      </c>
      <c r="F176" s="8"/>
      <c r="G176" s="127"/>
      <c r="H176" s="127"/>
      <c r="I176" s="119"/>
    </row>
    <row r="177" spans="2:9" x14ac:dyDescent="0.3">
      <c r="B177" s="119"/>
      <c r="C177" s="123" t="s">
        <v>330</v>
      </c>
      <c r="D177" s="7"/>
      <c r="E177" s="8" t="s">
        <v>80</v>
      </c>
      <c r="F177" s="8"/>
      <c r="G177" s="127"/>
      <c r="H177" s="127"/>
      <c r="I177" s="119"/>
    </row>
    <row r="178" spans="2:9" x14ac:dyDescent="0.3">
      <c r="B178" s="119"/>
      <c r="C178" s="30" t="s">
        <v>331</v>
      </c>
      <c r="D178" s="7"/>
      <c r="E178" s="8"/>
      <c r="F178" s="8"/>
      <c r="G178" s="169">
        <f>G174+G175+G176+G177</f>
        <v>0</v>
      </c>
      <c r="H178" s="169">
        <f>H174+H175+H176+H177</f>
        <v>0</v>
      </c>
      <c r="I178" s="119"/>
    </row>
    <row r="179" spans="2:9" ht="27.6" x14ac:dyDescent="0.3">
      <c r="B179" s="119"/>
      <c r="C179" s="123" t="s">
        <v>332</v>
      </c>
      <c r="D179" s="7"/>
      <c r="E179" s="8" t="s">
        <v>80</v>
      </c>
      <c r="F179" s="8"/>
      <c r="G179" s="196">
        <f>G180-G181</f>
        <v>0</v>
      </c>
      <c r="H179" s="196">
        <f>H180-H181</f>
        <v>0</v>
      </c>
      <c r="I179" s="119"/>
    </row>
    <row r="180" spans="2:9" x14ac:dyDescent="0.3">
      <c r="B180" s="119"/>
      <c r="C180" s="135" t="s">
        <v>321</v>
      </c>
      <c r="D180" s="7"/>
      <c r="E180" s="8" t="s">
        <v>80</v>
      </c>
      <c r="F180" s="8"/>
      <c r="G180" s="127"/>
      <c r="H180" s="127"/>
      <c r="I180" s="119"/>
    </row>
    <row r="181" spans="2:9" x14ac:dyDescent="0.3">
      <c r="B181" s="119"/>
      <c r="C181" s="135" t="s">
        <v>322</v>
      </c>
      <c r="D181" s="7"/>
      <c r="E181" s="8" t="s">
        <v>80</v>
      </c>
      <c r="F181" s="8"/>
      <c r="G181" s="127"/>
      <c r="H181" s="127"/>
      <c r="I181" s="119"/>
    </row>
    <row r="182" spans="2:9" x14ac:dyDescent="0.3">
      <c r="B182" s="119"/>
      <c r="C182" s="123" t="s">
        <v>333</v>
      </c>
      <c r="D182" s="7"/>
      <c r="E182" s="8" t="s">
        <v>80</v>
      </c>
      <c r="F182" s="8"/>
      <c r="G182" s="127"/>
      <c r="H182" s="127"/>
      <c r="I182" s="119"/>
    </row>
    <row r="183" spans="2:9" x14ac:dyDescent="0.3">
      <c r="B183" s="119"/>
      <c r="C183" s="123" t="s">
        <v>334</v>
      </c>
      <c r="D183" s="7"/>
      <c r="E183" s="8" t="s">
        <v>80</v>
      </c>
      <c r="F183" s="8"/>
      <c r="G183" s="127"/>
      <c r="H183" s="127"/>
      <c r="I183" s="119"/>
    </row>
    <row r="184" spans="2:9" x14ac:dyDescent="0.3">
      <c r="B184" s="119"/>
      <c r="C184" s="30" t="s">
        <v>335</v>
      </c>
      <c r="D184" s="7"/>
      <c r="E184" s="8"/>
      <c r="F184" s="8"/>
      <c r="G184" s="169">
        <f>G179+G182+G183</f>
        <v>0</v>
      </c>
      <c r="H184" s="169">
        <f>H179+H182+H183</f>
        <v>0</v>
      </c>
      <c r="I184" s="119"/>
    </row>
    <row r="185" spans="2:9" x14ac:dyDescent="0.3">
      <c r="B185" s="119"/>
      <c r="C185" s="30" t="s">
        <v>336</v>
      </c>
      <c r="D185" s="7"/>
      <c r="E185" s="8"/>
      <c r="F185" s="8"/>
      <c r="G185" s="169"/>
      <c r="H185" s="169"/>
      <c r="I185" s="119"/>
    </row>
    <row r="186" spans="2:9" x14ac:dyDescent="0.3">
      <c r="B186" s="119"/>
      <c r="C186" s="99" t="s">
        <v>325</v>
      </c>
      <c r="D186" s="7"/>
      <c r="E186" s="8"/>
      <c r="F186" s="8"/>
      <c r="G186" s="169">
        <f>IF((G178-G184)&gt;0,G178-G184,0)</f>
        <v>0</v>
      </c>
      <c r="H186" s="169">
        <f>IF((H178-H184)&gt;0,H178-H184,0)</f>
        <v>0</v>
      </c>
      <c r="I186" s="119"/>
    </row>
    <row r="187" spans="2:9" x14ac:dyDescent="0.3">
      <c r="B187" s="119"/>
      <c r="C187" s="99" t="s">
        <v>326</v>
      </c>
      <c r="D187" s="7"/>
      <c r="E187" s="8"/>
      <c r="F187" s="8"/>
      <c r="G187" s="169">
        <f>IF((G178-G184)&lt;0,G184-G178,0)</f>
        <v>0</v>
      </c>
      <c r="H187" s="169">
        <f>IF((H178-H184)&lt;0,H184-H178,0)</f>
        <v>0</v>
      </c>
      <c r="I187" s="119"/>
    </row>
    <row r="188" spans="2:9" x14ac:dyDescent="0.3">
      <c r="B188" s="119"/>
      <c r="C188" s="30" t="s">
        <v>337</v>
      </c>
      <c r="D188" s="7"/>
      <c r="E188" s="8"/>
      <c r="F188" s="8"/>
      <c r="G188" s="169">
        <f>G145+G178</f>
        <v>0</v>
      </c>
      <c r="H188" s="169">
        <f>H145+H178</f>
        <v>0</v>
      </c>
      <c r="I188" s="119"/>
    </row>
    <row r="189" spans="2:9" x14ac:dyDescent="0.3">
      <c r="B189" s="119"/>
      <c r="C189" s="30" t="s">
        <v>338</v>
      </c>
      <c r="D189" s="7"/>
      <c r="E189" s="8"/>
      <c r="F189" s="8"/>
      <c r="G189" s="169">
        <f>G170+G184</f>
        <v>0</v>
      </c>
      <c r="H189" s="169">
        <f>H170+H184</f>
        <v>0</v>
      </c>
      <c r="I189" s="119"/>
    </row>
    <row r="190" spans="2:9" x14ac:dyDescent="0.3">
      <c r="B190" s="119"/>
      <c r="C190" s="30" t="s">
        <v>339</v>
      </c>
      <c r="D190" s="7"/>
      <c r="E190" s="8"/>
      <c r="F190" s="8"/>
      <c r="G190" s="169"/>
      <c r="H190" s="169"/>
      <c r="I190" s="119"/>
    </row>
    <row r="191" spans="2:9" x14ac:dyDescent="0.3">
      <c r="B191" s="119"/>
      <c r="C191" s="99" t="s">
        <v>325</v>
      </c>
      <c r="D191" s="7"/>
      <c r="E191" s="8"/>
      <c r="F191" s="8"/>
      <c r="G191" s="169">
        <f>IF((G188-G189)&gt;0,G188-G189,0)</f>
        <v>0</v>
      </c>
      <c r="H191" s="169">
        <f>IF((H188-H189)&gt;0,H188-H189,0)</f>
        <v>0</v>
      </c>
      <c r="I191" s="119"/>
    </row>
    <row r="192" spans="2:9" x14ac:dyDescent="0.3">
      <c r="B192" s="119"/>
      <c r="C192" s="99" t="s">
        <v>326</v>
      </c>
      <c r="D192" s="7"/>
      <c r="E192" s="8"/>
      <c r="F192" s="8"/>
      <c r="G192" s="169">
        <f>IF((G188-G189)&lt;0,G189-G188,0)</f>
        <v>0</v>
      </c>
      <c r="H192" s="169">
        <f>IF((H188-H189)&lt;0,H189-H188,0)</f>
        <v>0</v>
      </c>
      <c r="I192" s="119"/>
    </row>
    <row r="193" spans="2:9" x14ac:dyDescent="0.3">
      <c r="B193" s="119"/>
      <c r="C193" s="123" t="s">
        <v>340</v>
      </c>
      <c r="D193" s="7"/>
      <c r="E193" s="8" t="s">
        <v>80</v>
      </c>
      <c r="F193" s="8"/>
      <c r="G193" s="139"/>
      <c r="H193" s="139"/>
      <c r="I193" s="119"/>
    </row>
    <row r="194" spans="2:9" x14ac:dyDescent="0.3">
      <c r="B194" s="119"/>
      <c r="C194" s="123" t="s">
        <v>341</v>
      </c>
      <c r="D194" s="7"/>
      <c r="E194" s="8" t="s">
        <v>80</v>
      </c>
      <c r="F194" s="8"/>
      <c r="G194" s="125"/>
      <c r="H194" s="125"/>
      <c r="I194" s="119"/>
    </row>
    <row r="195" spans="2:9" x14ac:dyDescent="0.3">
      <c r="B195" s="119"/>
      <c r="C195" s="123" t="s">
        <v>342</v>
      </c>
      <c r="D195" s="7"/>
      <c r="E195" s="8" t="s">
        <v>80</v>
      </c>
      <c r="F195" s="8"/>
      <c r="G195" s="139"/>
      <c r="H195" s="139"/>
      <c r="I195" s="119"/>
    </row>
    <row r="196" spans="2:9" ht="27.6" x14ac:dyDescent="0.3">
      <c r="B196" s="119"/>
      <c r="C196" s="30" t="s">
        <v>343</v>
      </c>
      <c r="D196" s="7"/>
      <c r="E196" s="8"/>
      <c r="F196" s="8"/>
      <c r="G196" s="169"/>
      <c r="H196" s="169"/>
      <c r="I196" s="119"/>
    </row>
    <row r="197" spans="2:9" x14ac:dyDescent="0.3">
      <c r="B197" s="119"/>
      <c r="C197" s="99" t="s">
        <v>325</v>
      </c>
      <c r="D197" s="7"/>
      <c r="E197" s="8"/>
      <c r="F197" s="8"/>
      <c r="G197" s="169">
        <f>IF((G191-G192-G193-G194-G195)&gt;0,G191-G192-G193-G194-G195,0)</f>
        <v>0</v>
      </c>
      <c r="H197" s="169">
        <f>IF((H191-H192-H193-H194-H195)&gt;0,H191-H192-H193-H194-H195,0)</f>
        <v>0</v>
      </c>
      <c r="I197" s="119"/>
    </row>
    <row r="198" spans="2:9" x14ac:dyDescent="0.3">
      <c r="B198" s="119"/>
      <c r="C198" s="99" t="s">
        <v>326</v>
      </c>
      <c r="D198" s="7"/>
      <c r="E198" s="8"/>
      <c r="F198" s="8"/>
      <c r="G198" s="169">
        <f>IF((G192+G193+G194+G195-G191)&gt;0,G192+G193+G194+G195-G191,0)</f>
        <v>0</v>
      </c>
      <c r="H198" s="169">
        <f>IF((H192+H193+H194+H195-H191)&gt;0,H192+H193+H194+H195-H191,0)</f>
        <v>0</v>
      </c>
      <c r="I198" s="119"/>
    </row>
    <row r="199" spans="2:9" x14ac:dyDescent="0.3">
      <c r="B199" s="119"/>
      <c r="C199" s="136"/>
      <c r="D199" s="7"/>
      <c r="E199" s="8"/>
      <c r="F199" s="8"/>
      <c r="G199" s="137"/>
      <c r="H199" s="137"/>
      <c r="I199" s="119"/>
    </row>
  </sheetData>
  <sheetProtection algorithmName="SHA-512" hashValue="CANYbYiAnHe6ocodS8j7VuCT8Ybn2HP2+0CBzw1o3KTh8EzUO3P9estppyrJZK7I8WqC2WEzmYwZCaiK3voR6w==" saltValue="Q5YkGUMmDnD7l/4uQnI7xw==" spinCount="100000" sheet="1" objects="1" scenarios="1" formatCells="0" formatColumns="0" formatRows="0" insertColumns="0" insertRows="0"/>
  <conditionalFormatting sqref="G128:H128">
    <cfRule type="cellIs" dxfId="7" priority="1" operator="equal">
      <formula>"ERROR"</formula>
    </cfRule>
    <cfRule type="cellIs" dxfId="6"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39"/>
  <sheetViews>
    <sheetView topLeftCell="A24" zoomScale="115" zoomScaleNormal="115" workbookViewId="0">
      <selection activeCell="L23" sqref="L23"/>
    </sheetView>
  </sheetViews>
  <sheetFormatPr defaultRowHeight="14.4" x14ac:dyDescent="0.3"/>
  <cols>
    <col min="1" max="1" width="8.88671875" style="188"/>
    <col min="2" max="2" width="6.6640625" style="188" customWidth="1"/>
    <col min="3" max="3" width="5.109375" style="188" customWidth="1"/>
    <col min="4" max="4" width="32" style="188" customWidth="1"/>
    <col min="5" max="5" width="7.6640625" style="188" customWidth="1"/>
    <col min="6" max="6" width="9" style="188" customWidth="1"/>
    <col min="7" max="7" width="11.88671875" style="188" customWidth="1"/>
    <col min="8" max="8" width="15.33203125" style="188" customWidth="1"/>
    <col min="9" max="9" width="6" style="188" customWidth="1"/>
    <col min="10" max="16384" width="8.88671875" style="188"/>
  </cols>
  <sheetData>
    <row r="2" spans="2:9" ht="15" thickBot="1" x14ac:dyDescent="0.35">
      <c r="B2" s="199"/>
      <c r="C2" s="199"/>
      <c r="D2" s="199"/>
      <c r="E2" s="199"/>
      <c r="F2" s="199"/>
      <c r="G2" s="199"/>
      <c r="H2" s="199"/>
      <c r="I2" s="199"/>
    </row>
    <row r="3" spans="2:9" x14ac:dyDescent="0.3">
      <c r="B3" s="199"/>
      <c r="C3" s="200" t="str">
        <f>'0-Instructiuni'!C3</f>
        <v>PROGRAMUL REGIONAL NORD-VEST 2021-2027</v>
      </c>
      <c r="D3" s="151"/>
      <c r="E3" s="201"/>
      <c r="F3" s="201"/>
      <c r="G3" s="201"/>
      <c r="H3" s="202"/>
      <c r="I3" s="199"/>
    </row>
    <row r="4" spans="2:9" x14ac:dyDescent="0.3">
      <c r="B4" s="199"/>
      <c r="C4" s="203" t="str">
        <f>'0-Instructiuni'!C4</f>
        <v>Investiții productive pentru microîntreprinderile din regiunea de dezvoltare Nord-Vest</v>
      </c>
      <c r="D4" s="155"/>
      <c r="E4" s="199"/>
      <c r="F4" s="199"/>
      <c r="G4" s="199"/>
      <c r="H4" s="204"/>
      <c r="I4" s="199"/>
    </row>
    <row r="5" spans="2:9" ht="15" thickBot="1" x14ac:dyDescent="0.35">
      <c r="B5" s="199"/>
      <c r="C5" s="205" t="str">
        <f>'0-Instructiuni'!C5</f>
        <v>Apel de proiecte nr. PRNV/2023/131.A/1</v>
      </c>
      <c r="D5" s="206"/>
      <c r="E5" s="207"/>
      <c r="F5" s="207"/>
      <c r="G5" s="207"/>
      <c r="H5" s="208"/>
      <c r="I5" s="199"/>
    </row>
    <row r="6" spans="2:9" x14ac:dyDescent="0.3">
      <c r="B6" s="199"/>
      <c r="C6" s="199"/>
      <c r="D6" s="199"/>
      <c r="E6" s="199"/>
      <c r="F6" s="199"/>
      <c r="G6" s="199"/>
      <c r="H6" s="199"/>
      <c r="I6" s="199"/>
    </row>
    <row r="8" spans="2:9" x14ac:dyDescent="0.3">
      <c r="B8" s="199"/>
      <c r="C8" s="199"/>
      <c r="D8" s="199"/>
      <c r="E8" s="199"/>
      <c r="F8" s="199"/>
      <c r="G8" s="199"/>
      <c r="H8" s="199"/>
      <c r="I8" s="199"/>
    </row>
    <row r="9" spans="2:9" ht="14.4" customHeight="1" x14ac:dyDescent="0.3">
      <c r="B9" s="199"/>
      <c r="C9" s="311" t="s">
        <v>73</v>
      </c>
      <c r="D9" s="311"/>
      <c r="E9" s="311"/>
      <c r="F9" s="311"/>
      <c r="G9" s="311"/>
      <c r="H9" s="311"/>
      <c r="I9" s="199"/>
    </row>
    <row r="10" spans="2:9" ht="51" customHeight="1" x14ac:dyDescent="0.3">
      <c r="B10" s="199"/>
      <c r="C10" s="312" t="s">
        <v>406</v>
      </c>
      <c r="D10" s="312"/>
      <c r="E10" s="312"/>
      <c r="F10" s="312"/>
      <c r="G10" s="312"/>
      <c r="H10" s="312"/>
      <c r="I10" s="199"/>
    </row>
    <row r="11" spans="2:9" ht="10.8" customHeight="1" x14ac:dyDescent="0.3">
      <c r="B11" s="199"/>
      <c r="C11" s="209"/>
      <c r="D11" s="209"/>
      <c r="E11" s="209"/>
      <c r="F11" s="209"/>
      <c r="G11" s="209"/>
      <c r="H11" s="209"/>
      <c r="I11" s="199"/>
    </row>
    <row r="12" spans="2:9" ht="16.2" customHeight="1" x14ac:dyDescent="0.3">
      <c r="B12" s="199"/>
      <c r="C12" s="313" t="s">
        <v>74</v>
      </c>
      <c r="D12" s="313"/>
      <c r="E12" s="313"/>
      <c r="F12" s="313"/>
      <c r="G12" s="313"/>
      <c r="H12" s="313"/>
      <c r="I12" s="199"/>
    </row>
    <row r="13" spans="2:9" ht="11.4" customHeight="1" x14ac:dyDescent="0.3">
      <c r="B13" s="199"/>
      <c r="C13" s="211"/>
      <c r="D13" s="211"/>
      <c r="E13" s="211"/>
      <c r="F13" s="211"/>
      <c r="G13" s="211"/>
      <c r="H13" s="211"/>
      <c r="I13" s="199"/>
    </row>
    <row r="14" spans="2:9" ht="56.4" customHeight="1" x14ac:dyDescent="0.3">
      <c r="B14" s="199"/>
      <c r="C14" s="212" t="s">
        <v>75</v>
      </c>
      <c r="D14" s="314" t="s">
        <v>79</v>
      </c>
      <c r="E14" s="314"/>
      <c r="F14" s="314"/>
      <c r="G14" s="314"/>
      <c r="H14" s="315"/>
      <c r="I14" s="199"/>
    </row>
    <row r="15" spans="2:9" ht="14.4" customHeight="1" x14ac:dyDescent="0.3">
      <c r="B15" s="199"/>
      <c r="C15" s="213"/>
      <c r="D15" s="210"/>
      <c r="E15" s="210"/>
      <c r="F15" s="210"/>
      <c r="G15" s="210"/>
      <c r="H15" s="214"/>
      <c r="I15" s="199"/>
    </row>
    <row r="16" spans="2:9" ht="14.4" customHeight="1" x14ac:dyDescent="0.3">
      <c r="B16" s="199"/>
      <c r="C16" s="215" t="s">
        <v>82</v>
      </c>
      <c r="D16" s="319" t="s">
        <v>164</v>
      </c>
      <c r="E16" s="319"/>
      <c r="F16" s="319"/>
      <c r="G16" s="319"/>
      <c r="H16" s="320"/>
      <c r="I16" s="199"/>
    </row>
    <row r="17" spans="2:9" ht="14.4" customHeight="1" x14ac:dyDescent="0.3">
      <c r="B17" s="199"/>
      <c r="C17" s="215"/>
      <c r="D17" s="321" t="s">
        <v>70</v>
      </c>
      <c r="E17" s="321"/>
      <c r="F17" s="321"/>
      <c r="G17" s="321"/>
      <c r="H17" s="216">
        <f>'2-Bilant_Solicitant'!H118+'2-Bilant_Solicitant'!H119</f>
        <v>0</v>
      </c>
      <c r="I17" s="199"/>
    </row>
    <row r="18" spans="2:9" ht="18.600000000000001" customHeight="1" x14ac:dyDescent="0.3">
      <c r="B18" s="199"/>
      <c r="C18" s="215"/>
      <c r="D18" s="321" t="s">
        <v>71</v>
      </c>
      <c r="E18" s="321"/>
      <c r="F18" s="321"/>
      <c r="G18" s="321"/>
      <c r="H18" s="216">
        <f>'2-Bilant_Solicitant'!H120+'2-Bilant_Solicitant'!H121</f>
        <v>0</v>
      </c>
      <c r="I18" s="199"/>
    </row>
    <row r="19" spans="2:9" ht="14.4" customHeight="1" x14ac:dyDescent="0.3">
      <c r="B19" s="199"/>
      <c r="C19" s="215"/>
      <c r="D19" s="322" t="s">
        <v>72</v>
      </c>
      <c r="E19" s="322"/>
      <c r="F19" s="322"/>
      <c r="G19" s="322"/>
      <c r="H19" s="218">
        <f>H17+H18</f>
        <v>0</v>
      </c>
      <c r="I19" s="199"/>
    </row>
    <row r="20" spans="2:9" ht="7.8" customHeight="1" thickBot="1" x14ac:dyDescent="0.35">
      <c r="B20" s="199"/>
      <c r="C20" s="215"/>
      <c r="D20" s="217"/>
      <c r="E20" s="217"/>
      <c r="F20" s="217"/>
      <c r="G20" s="217"/>
      <c r="H20" s="219"/>
      <c r="I20" s="199"/>
    </row>
    <row r="21" spans="2:9" ht="30" customHeight="1" thickBot="1" x14ac:dyDescent="0.35">
      <c r="B21" s="199"/>
      <c r="C21" s="215"/>
      <c r="D21" s="220" t="s">
        <v>78</v>
      </c>
      <c r="E21" s="327" t="str">
        <f>IF(H19&gt;0,"Solicitantul nu se incadreaza in categoria intreprinderilor in dificultate","Se trece la pasul ii)")</f>
        <v>Se trece la pasul ii)</v>
      </c>
      <c r="F21" s="328"/>
      <c r="G21" s="328"/>
      <c r="H21" s="329"/>
      <c r="I21" s="199"/>
    </row>
    <row r="22" spans="2:9" ht="8.4" customHeight="1" x14ac:dyDescent="0.3">
      <c r="B22" s="199"/>
      <c r="C22" s="215"/>
      <c r="D22" s="221"/>
      <c r="E22" s="222"/>
      <c r="F22" s="222"/>
      <c r="G22" s="222"/>
      <c r="H22" s="223"/>
      <c r="I22" s="199"/>
    </row>
    <row r="23" spans="2:9" ht="28.8" customHeight="1" x14ac:dyDescent="0.3">
      <c r="B23" s="199"/>
      <c r="C23" s="215" t="s">
        <v>83</v>
      </c>
      <c r="D23" s="321" t="s">
        <v>163</v>
      </c>
      <c r="E23" s="321"/>
      <c r="F23" s="321"/>
      <c r="G23" s="321"/>
      <c r="H23" s="323"/>
      <c r="I23" s="199"/>
    </row>
    <row r="24" spans="2:9" ht="14.4" customHeight="1" x14ac:dyDescent="0.3">
      <c r="B24" s="199"/>
      <c r="C24" s="215"/>
      <c r="D24" s="321" t="s">
        <v>76</v>
      </c>
      <c r="E24" s="321"/>
      <c r="F24" s="321"/>
      <c r="G24" s="321"/>
      <c r="H24" s="216">
        <f>IF(H19&gt;0,"NA",'2-Bilant_Solicitant'!H107)</f>
        <v>0</v>
      </c>
      <c r="I24" s="199"/>
    </row>
    <row r="25" spans="2:9" ht="14.4" customHeight="1" x14ac:dyDescent="0.3">
      <c r="B25" s="199"/>
      <c r="C25" s="215"/>
      <c r="D25" s="321" t="s">
        <v>77</v>
      </c>
      <c r="E25" s="321"/>
      <c r="F25" s="321"/>
      <c r="G25" s="321"/>
      <c r="H25" s="216">
        <f>IF(H19&gt;0,"NA",'2-Bilant_Solicitant'!H108)</f>
        <v>0</v>
      </c>
      <c r="I25" s="199"/>
    </row>
    <row r="26" spans="2:9" ht="14.4" customHeight="1" x14ac:dyDescent="0.3">
      <c r="B26" s="199"/>
      <c r="C26" s="215"/>
      <c r="D26" s="321" t="s">
        <v>346</v>
      </c>
      <c r="E26" s="321"/>
      <c r="F26" s="321"/>
      <c r="G26" s="321"/>
      <c r="H26" s="216">
        <f>IF(H19&gt;0,"NA",'2-Bilant_Solicitant'!H109+'2-Bilant_Solicitant'!H114)</f>
        <v>0</v>
      </c>
      <c r="I26" s="199"/>
    </row>
    <row r="27" spans="2:9" ht="15" thickBot="1" x14ac:dyDescent="0.35">
      <c r="B27" s="199"/>
      <c r="C27" s="215"/>
      <c r="D27" s="321" t="s">
        <v>345</v>
      </c>
      <c r="E27" s="321"/>
      <c r="F27" s="321"/>
      <c r="G27" s="321"/>
      <c r="H27" s="216">
        <f>IF(H19&gt;0,"NA",'2-Bilant_Solicitant'!H115+'2-Bilant_Solicitant'!H116+'2-Bilant_Solicitant'!H117+'2-Bilant_Solicitant'!H122)</f>
        <v>0</v>
      </c>
      <c r="I27" s="199"/>
    </row>
    <row r="28" spans="2:9" ht="29.4" customHeight="1" thickBot="1" x14ac:dyDescent="0.35">
      <c r="B28" s="199"/>
      <c r="C28" s="215"/>
      <c r="D28" s="220" t="s">
        <v>78</v>
      </c>
      <c r="E28" s="316" t="str">
        <f>IF(OR(H24="NA",H19+SUM(H26:H27)&gt;=0),"Nu exista pierdere de capital",H19+SUM(H26:H27))</f>
        <v>Nu exista pierdere de capital</v>
      </c>
      <c r="F28" s="317"/>
      <c r="G28" s="317"/>
      <c r="H28" s="318"/>
      <c r="I28" s="199"/>
    </row>
    <row r="29" spans="2:9" ht="9" customHeight="1" x14ac:dyDescent="0.3">
      <c r="B29" s="199"/>
      <c r="C29" s="215"/>
      <c r="D29" s="224"/>
      <c r="E29" s="224"/>
      <c r="F29" s="224"/>
      <c r="G29" s="224"/>
      <c r="H29" s="225"/>
      <c r="I29" s="199"/>
    </row>
    <row r="30" spans="2:9" ht="30" customHeight="1" thickBot="1" x14ac:dyDescent="0.35">
      <c r="B30" s="199"/>
      <c r="C30" s="215" t="s">
        <v>84</v>
      </c>
      <c r="D30" s="330" t="s">
        <v>85</v>
      </c>
      <c r="E30" s="330"/>
      <c r="F30" s="330"/>
      <c r="G30" s="330"/>
      <c r="H30" s="331"/>
      <c r="I30" s="199"/>
    </row>
    <row r="31" spans="2:9" ht="31.8" customHeight="1" thickBot="1" x14ac:dyDescent="0.35">
      <c r="B31" s="199"/>
      <c r="C31" s="226"/>
      <c r="D31" s="227" t="s">
        <v>78</v>
      </c>
      <c r="E31" s="324" t="str">
        <f>CONCATENATE("Solicitantul ",IF(H19&gt;=0,"nu ",IF(E28="Nu exista pierdere de capital","nu ", IF(ABS(E28)&gt;(H24+H25)/2,"","nu "))),"se încadrează în categoria întreprinderilor în dificultate")</f>
        <v>Solicitantul nu se încadrează în categoria întreprinderilor în dificultate</v>
      </c>
      <c r="F31" s="325"/>
      <c r="G31" s="325"/>
      <c r="H31" s="326"/>
      <c r="I31" s="199"/>
    </row>
    <row r="32" spans="2:9" x14ac:dyDescent="0.3">
      <c r="B32" s="199"/>
      <c r="C32" s="226"/>
      <c r="D32" s="228"/>
      <c r="E32" s="228"/>
      <c r="F32" s="228"/>
      <c r="G32" s="228"/>
      <c r="H32" s="229"/>
      <c r="I32" s="199"/>
    </row>
    <row r="33" spans="2:9" ht="50.4" customHeight="1" x14ac:dyDescent="0.3">
      <c r="B33" s="199"/>
      <c r="C33" s="230" t="s">
        <v>401</v>
      </c>
      <c r="D33" s="314" t="s">
        <v>402</v>
      </c>
      <c r="E33" s="314"/>
      <c r="F33" s="314"/>
      <c r="G33" s="314"/>
      <c r="H33" s="315"/>
      <c r="I33" s="199"/>
    </row>
    <row r="34" spans="2:9" x14ac:dyDescent="0.3">
      <c r="B34" s="199"/>
      <c r="C34" s="231"/>
      <c r="D34" s="232"/>
      <c r="E34" s="232"/>
      <c r="F34" s="232"/>
      <c r="G34" s="232"/>
      <c r="H34" s="233"/>
      <c r="I34" s="199"/>
    </row>
    <row r="35" spans="2:9" ht="41.4" customHeight="1" x14ac:dyDescent="0.3">
      <c r="B35" s="199"/>
      <c r="C35" s="230" t="s">
        <v>403</v>
      </c>
      <c r="D35" s="314" t="s">
        <v>404</v>
      </c>
      <c r="E35" s="314"/>
      <c r="F35" s="314"/>
      <c r="G35" s="314"/>
      <c r="H35" s="315"/>
      <c r="I35" s="199"/>
    </row>
    <row r="36" spans="2:9" x14ac:dyDescent="0.3">
      <c r="B36" s="199"/>
      <c r="C36" s="211"/>
      <c r="D36" s="211"/>
      <c r="E36" s="211"/>
      <c r="F36" s="211"/>
      <c r="G36" s="211"/>
      <c r="H36" s="211"/>
      <c r="I36" s="199"/>
    </row>
    <row r="37" spans="2:9" x14ac:dyDescent="0.3">
      <c r="B37" s="199"/>
      <c r="C37" s="211"/>
      <c r="D37" s="211"/>
      <c r="E37" s="211"/>
      <c r="F37" s="211"/>
      <c r="G37" s="211"/>
      <c r="H37" s="211"/>
      <c r="I37" s="199"/>
    </row>
    <row r="38" spans="2:9" ht="29.4" customHeight="1" x14ac:dyDescent="0.3">
      <c r="B38" s="148"/>
      <c r="C38" s="319" t="s">
        <v>405</v>
      </c>
      <c r="D38" s="319"/>
      <c r="E38" s="319"/>
      <c r="F38" s="319"/>
      <c r="G38" s="319"/>
      <c r="H38" s="319"/>
      <c r="I38" s="199"/>
    </row>
    <row r="39" spans="2:9" ht="26.4" customHeight="1" x14ac:dyDescent="0.3">
      <c r="B39" s="148"/>
      <c r="C39" s="148"/>
      <c r="D39" s="148"/>
      <c r="E39" s="148"/>
      <c r="F39" s="148"/>
      <c r="G39" s="148"/>
      <c r="H39" s="148"/>
      <c r="I39" s="199"/>
    </row>
  </sheetData>
  <sheetProtection algorithmName="SHA-512" hashValue="00wCT9IM9s+Fhj7/xuGXKQ6/4SPT3u9n0oNMnugLK0LNydJoY7ol2rr94Ul5TDKc/1JXICI2LQFEai5RBtE0Uw==" saltValue="9fRZEvzX8npOKf+QhXoBkQ==" spinCount="100000" sheet="1" objects="1" scenarios="1" formatCells="0" formatColumns="0" formatRows="0" insertColumns="0" insertRows="0"/>
  <mergeCells count="20">
    <mergeCell ref="D33:H33"/>
    <mergeCell ref="D35:H35"/>
    <mergeCell ref="C38:H38"/>
    <mergeCell ref="E31:H31"/>
    <mergeCell ref="E21:H21"/>
    <mergeCell ref="D24:G24"/>
    <mergeCell ref="D25:G25"/>
    <mergeCell ref="D26:G26"/>
    <mergeCell ref="D27:G27"/>
    <mergeCell ref="D30:H30"/>
    <mergeCell ref="C9:H9"/>
    <mergeCell ref="C10:H10"/>
    <mergeCell ref="C12:H12"/>
    <mergeCell ref="D14:H14"/>
    <mergeCell ref="E28:H28"/>
    <mergeCell ref="D16:H16"/>
    <mergeCell ref="D17:G17"/>
    <mergeCell ref="D18:G18"/>
    <mergeCell ref="D19:G19"/>
    <mergeCell ref="D23:H23"/>
  </mergeCells>
  <conditionalFormatting sqref="E31:H31">
    <cfRule type="cellIs" dxfId="5" priority="1" operator="equal">
      <formula>"Solicitantul nu se incadreaza in categoria intreprinderilor in dificultate"</formula>
    </cfRule>
    <cfRule type="cellIs" dxfId="4" priority="2" operator="equal">
      <formula>"Solicitantul se incadreaza in categoria intreprinderilor in dificultate"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A62"/>
  <sheetViews>
    <sheetView topLeftCell="A30" zoomScale="91" zoomScaleNormal="91" workbookViewId="0">
      <selection activeCell="I53" sqref="I53"/>
    </sheetView>
  </sheetViews>
  <sheetFormatPr defaultRowHeight="13.8" x14ac:dyDescent="0.25"/>
  <cols>
    <col min="1" max="2" width="5.5546875" style="66" customWidth="1"/>
    <col min="3" max="3" width="5.88671875" style="66" customWidth="1"/>
    <col min="4" max="4" width="52.5546875" style="66" customWidth="1"/>
    <col min="5" max="5" width="15.33203125" style="66" customWidth="1"/>
    <col min="6" max="6" width="12.109375" style="66" customWidth="1"/>
    <col min="7" max="7" width="17.109375" style="66" customWidth="1"/>
    <col min="8" max="8" width="13" style="66" customWidth="1"/>
    <col min="9" max="9" width="13.33203125" style="66" customWidth="1"/>
    <col min="10" max="10" width="16.6640625" style="66" customWidth="1"/>
    <col min="11" max="11" width="15.21875" style="66" customWidth="1"/>
    <col min="12" max="12" width="6.77734375" style="66" customWidth="1"/>
    <col min="13" max="13" width="4.44140625" style="66" customWidth="1"/>
    <col min="14" max="14" width="5.44140625" style="66" customWidth="1"/>
    <col min="15" max="15" width="15.44140625" style="94" customWidth="1"/>
    <col min="16" max="16" width="5.5546875" style="66" customWidth="1"/>
    <col min="17" max="17" width="4.109375" style="66" customWidth="1"/>
    <col min="18" max="18" width="5.88671875" style="66" customWidth="1"/>
    <col min="19" max="19" width="16" style="66" customWidth="1"/>
    <col min="20" max="20" width="14.77734375" style="66" customWidth="1"/>
    <col min="21" max="22" width="13.88671875" style="66" customWidth="1"/>
    <col min="23" max="23" width="14" style="66" customWidth="1"/>
    <col min="24" max="24" width="8.88671875" style="66"/>
    <col min="25" max="25" width="5.33203125" style="66" customWidth="1"/>
    <col min="26" max="16384" width="8.88671875" style="66"/>
  </cols>
  <sheetData>
    <row r="1" spans="2:25" x14ac:dyDescent="0.25">
      <c r="O1" s="66"/>
    </row>
    <row r="2" spans="2:25" ht="8.4" customHeight="1" x14ac:dyDescent="0.25">
      <c r="B2" s="7"/>
      <c r="C2" s="7"/>
      <c r="D2" s="7"/>
      <c r="E2" s="7"/>
      <c r="F2" s="7"/>
      <c r="G2" s="7"/>
      <c r="H2" s="7"/>
      <c r="I2" s="7"/>
      <c r="J2" s="7"/>
      <c r="K2" s="7"/>
      <c r="L2" s="7"/>
      <c r="O2" s="66"/>
    </row>
    <row r="3" spans="2:25" ht="8.4" customHeight="1" thickBot="1" x14ac:dyDescent="0.3">
      <c r="B3" s="7"/>
      <c r="C3" s="7"/>
      <c r="D3" s="7"/>
      <c r="E3" s="7"/>
      <c r="F3" s="7"/>
      <c r="G3" s="7"/>
      <c r="H3" s="7"/>
      <c r="I3" s="7"/>
      <c r="J3" s="7"/>
      <c r="K3" s="7"/>
      <c r="L3" s="7"/>
      <c r="O3" s="66"/>
    </row>
    <row r="4" spans="2:25" ht="14.4" customHeight="1" x14ac:dyDescent="0.25">
      <c r="B4" s="7"/>
      <c r="C4" s="10" t="str">
        <f>'0-Instructiuni'!C3</f>
        <v>PROGRAMUL REGIONAL NORD-VEST 2021-2027</v>
      </c>
      <c r="D4" s="67"/>
      <c r="E4" s="67"/>
      <c r="F4" s="67"/>
      <c r="G4" s="67"/>
      <c r="H4" s="67"/>
      <c r="I4" s="67"/>
      <c r="J4" s="67"/>
      <c r="K4" s="11"/>
      <c r="L4" s="7"/>
      <c r="O4" s="66"/>
    </row>
    <row r="5" spans="2:25" ht="14.4" customHeight="1" x14ac:dyDescent="0.25">
      <c r="B5" s="7"/>
      <c r="C5" s="12" t="str">
        <f>'0-Instructiuni'!C4</f>
        <v>Investiții productive pentru microîntreprinderile din regiunea de dezvoltare Nord-Vest</v>
      </c>
      <c r="D5" s="16"/>
      <c r="E5" s="16"/>
      <c r="F5" s="16"/>
      <c r="G5" s="16"/>
      <c r="H5" s="16"/>
      <c r="I5" s="16"/>
      <c r="J5" s="16"/>
      <c r="K5" s="13"/>
      <c r="L5" s="7"/>
      <c r="O5" s="66"/>
    </row>
    <row r="6" spans="2:25" ht="14.4" customHeight="1" thickBot="1" x14ac:dyDescent="0.3">
      <c r="B6" s="7"/>
      <c r="C6" s="14" t="str">
        <f>'0-Instructiuni'!C5</f>
        <v>Apel de proiecte nr. PRNV/2023/131.A/1</v>
      </c>
      <c r="D6" s="68"/>
      <c r="E6" s="68"/>
      <c r="F6" s="68"/>
      <c r="G6" s="68"/>
      <c r="H6" s="68"/>
      <c r="I6" s="68"/>
      <c r="J6" s="68"/>
      <c r="K6" s="15"/>
      <c r="L6" s="7"/>
      <c r="O6" s="66"/>
    </row>
    <row r="7" spans="2:25" x14ac:dyDescent="0.25">
      <c r="B7" s="7"/>
      <c r="C7" s="7"/>
      <c r="D7" s="7"/>
      <c r="E7" s="7"/>
      <c r="F7" s="7"/>
      <c r="G7" s="7"/>
      <c r="H7" s="7"/>
      <c r="I7" s="7"/>
      <c r="J7" s="7"/>
      <c r="K7" s="7"/>
      <c r="L7" s="7"/>
      <c r="O7" s="66"/>
    </row>
    <row r="8" spans="2:25" x14ac:dyDescent="0.25">
      <c r="O8" s="66"/>
    </row>
    <row r="9" spans="2:25" x14ac:dyDescent="0.25">
      <c r="O9" s="66"/>
    </row>
    <row r="10" spans="2:25" x14ac:dyDescent="0.25">
      <c r="B10" s="7"/>
      <c r="C10" s="7"/>
      <c r="D10" s="7"/>
      <c r="E10" s="7"/>
      <c r="F10" s="7"/>
      <c r="G10" s="7"/>
      <c r="H10" s="7"/>
      <c r="I10" s="7"/>
      <c r="J10" s="7"/>
      <c r="K10" s="7"/>
      <c r="L10" s="7"/>
      <c r="N10" s="7"/>
      <c r="O10" s="16"/>
      <c r="P10" s="7"/>
      <c r="R10" s="7"/>
      <c r="S10" s="7"/>
      <c r="T10" s="7"/>
      <c r="U10" s="7"/>
      <c r="V10" s="7"/>
      <c r="W10" s="7"/>
      <c r="X10" s="7"/>
      <c r="Y10" s="7"/>
    </row>
    <row r="11" spans="2:25" ht="14.4" thickBot="1" x14ac:dyDescent="0.3">
      <c r="B11" s="7"/>
      <c r="C11" s="7"/>
      <c r="D11" s="7"/>
      <c r="E11" s="7"/>
      <c r="F11" s="7"/>
      <c r="G11" s="7"/>
      <c r="H11" s="7"/>
      <c r="I11" s="7"/>
      <c r="J11" s="7"/>
      <c r="K11" s="7"/>
      <c r="L11" s="7"/>
      <c r="N11" s="7"/>
      <c r="O11" s="16"/>
      <c r="P11" s="7"/>
      <c r="R11" s="7"/>
      <c r="S11" s="7"/>
      <c r="T11" s="7"/>
      <c r="U11" s="7"/>
      <c r="V11" s="7"/>
      <c r="W11" s="7"/>
      <c r="X11" s="7"/>
      <c r="Y11" s="7"/>
    </row>
    <row r="12" spans="2:25" ht="24" customHeight="1" x14ac:dyDescent="0.25">
      <c r="B12" s="7"/>
      <c r="C12" s="361" t="s">
        <v>0</v>
      </c>
      <c r="D12" s="363" t="s">
        <v>1</v>
      </c>
      <c r="E12" s="360" t="s">
        <v>2</v>
      </c>
      <c r="F12" s="360"/>
      <c r="G12" s="358" t="s">
        <v>3</v>
      </c>
      <c r="H12" s="360" t="s">
        <v>4</v>
      </c>
      <c r="I12" s="360"/>
      <c r="J12" s="358" t="s">
        <v>5</v>
      </c>
      <c r="K12" s="350" t="s">
        <v>6</v>
      </c>
      <c r="L12" s="7"/>
      <c r="N12" s="7"/>
      <c r="O12" s="350" t="s">
        <v>33</v>
      </c>
      <c r="P12" s="7"/>
      <c r="R12" s="7"/>
      <c r="S12" s="352" t="s">
        <v>120</v>
      </c>
      <c r="T12" s="353"/>
      <c r="U12" s="353"/>
      <c r="V12" s="353"/>
      <c r="W12" s="353"/>
      <c r="X12" s="354"/>
      <c r="Y12" s="7"/>
    </row>
    <row r="13" spans="2:25" ht="36.6" customHeight="1" thickBot="1" x14ac:dyDescent="0.3">
      <c r="B13" s="7"/>
      <c r="C13" s="362"/>
      <c r="D13" s="364"/>
      <c r="E13" s="58" t="s">
        <v>7</v>
      </c>
      <c r="F13" s="58" t="s">
        <v>8</v>
      </c>
      <c r="G13" s="359"/>
      <c r="H13" s="58" t="s">
        <v>7</v>
      </c>
      <c r="I13" s="58" t="s">
        <v>9</v>
      </c>
      <c r="J13" s="359"/>
      <c r="K13" s="351"/>
      <c r="L13" s="7"/>
      <c r="N13" s="7"/>
      <c r="O13" s="351"/>
      <c r="P13" s="7"/>
      <c r="R13" s="7"/>
      <c r="S13" s="355"/>
      <c r="T13" s="356"/>
      <c r="U13" s="356"/>
      <c r="V13" s="356"/>
      <c r="W13" s="356"/>
      <c r="X13" s="357"/>
      <c r="Y13" s="7"/>
    </row>
    <row r="14" spans="2:25" ht="21.6" customHeight="1" thickBot="1" x14ac:dyDescent="0.3">
      <c r="B14" s="7"/>
      <c r="C14" s="347" t="s">
        <v>347</v>
      </c>
      <c r="D14" s="348"/>
      <c r="E14" s="348"/>
      <c r="F14" s="348"/>
      <c r="G14" s="348"/>
      <c r="H14" s="348"/>
      <c r="I14" s="348"/>
      <c r="J14" s="348"/>
      <c r="K14" s="349"/>
      <c r="L14" s="7"/>
      <c r="N14" s="7"/>
      <c r="O14" s="7"/>
      <c r="P14" s="7"/>
      <c r="R14" s="7"/>
      <c r="S14" s="339" t="s">
        <v>347</v>
      </c>
      <c r="T14" s="340"/>
      <c r="U14" s="340"/>
      <c r="V14" s="340"/>
      <c r="W14" s="340"/>
      <c r="X14" s="341"/>
      <c r="Y14" s="7"/>
    </row>
    <row r="15" spans="2:25" ht="27.6" customHeight="1" thickBot="1" x14ac:dyDescent="0.3">
      <c r="B15" s="7"/>
      <c r="C15" s="59" t="s">
        <v>10</v>
      </c>
      <c r="D15" s="344" t="s">
        <v>11</v>
      </c>
      <c r="E15" s="345"/>
      <c r="F15" s="345"/>
      <c r="G15" s="345"/>
      <c r="H15" s="345"/>
      <c r="I15" s="345"/>
      <c r="J15" s="345"/>
      <c r="K15" s="346"/>
      <c r="L15" s="7"/>
      <c r="N15" s="7"/>
      <c r="O15" s="16"/>
      <c r="P15" s="7"/>
      <c r="R15" s="7"/>
      <c r="S15" s="69" t="s">
        <v>118</v>
      </c>
      <c r="T15" s="70" t="s">
        <v>121</v>
      </c>
      <c r="U15" s="70" t="s">
        <v>122</v>
      </c>
      <c r="V15" s="70" t="s">
        <v>123</v>
      </c>
      <c r="W15" s="70" t="s">
        <v>6</v>
      </c>
      <c r="X15" s="71" t="s">
        <v>119</v>
      </c>
      <c r="Y15" s="7"/>
    </row>
    <row r="16" spans="2:25" ht="19.95" customHeight="1" x14ac:dyDescent="0.25">
      <c r="B16" s="7"/>
      <c r="C16" s="63" t="s">
        <v>13</v>
      </c>
      <c r="D16" s="61" t="s">
        <v>12</v>
      </c>
      <c r="E16" s="1"/>
      <c r="F16" s="1"/>
      <c r="G16" s="234">
        <f>E16+F16</f>
        <v>0</v>
      </c>
      <c r="H16" s="1"/>
      <c r="I16" s="1"/>
      <c r="J16" s="234">
        <f>H16+I16</f>
        <v>0</v>
      </c>
      <c r="K16" s="235">
        <f>G16+J16</f>
        <v>0</v>
      </c>
      <c r="L16" s="7"/>
      <c r="N16" s="7"/>
      <c r="O16" s="248"/>
      <c r="P16" s="7"/>
      <c r="R16" s="7"/>
      <c r="S16" s="72"/>
      <c r="T16" s="73"/>
      <c r="U16" s="73"/>
      <c r="V16" s="73"/>
      <c r="W16" s="254">
        <f t="shared" ref="W16:W18" si="0">SUM(S16:V16)</f>
        <v>0</v>
      </c>
      <c r="X16" s="255" t="str">
        <f t="shared" ref="X16:X18" si="1">IF(W16=K16,"OK","ERROR")</f>
        <v>OK</v>
      </c>
      <c r="Y16" s="7"/>
    </row>
    <row r="17" spans="2:25" ht="27.6" customHeight="1" x14ac:dyDescent="0.25">
      <c r="B17" s="7"/>
      <c r="C17" s="63" t="s">
        <v>35</v>
      </c>
      <c r="D17" s="61" t="s">
        <v>34</v>
      </c>
      <c r="E17" s="1"/>
      <c r="F17" s="1"/>
      <c r="G17" s="234">
        <f t="shared" ref="G17" si="2">E17+F17</f>
        <v>0</v>
      </c>
      <c r="H17" s="1"/>
      <c r="I17" s="1"/>
      <c r="J17" s="234">
        <f>H17+I17</f>
        <v>0</v>
      </c>
      <c r="K17" s="235">
        <f>G17+J17</f>
        <v>0</v>
      </c>
      <c r="L17" s="7"/>
      <c r="N17" s="7"/>
      <c r="O17" s="249"/>
      <c r="P17" s="7"/>
      <c r="R17" s="7"/>
      <c r="S17" s="72"/>
      <c r="T17" s="73"/>
      <c r="U17" s="73"/>
      <c r="V17" s="73"/>
      <c r="W17" s="254">
        <f t="shared" si="0"/>
        <v>0</v>
      </c>
      <c r="X17" s="255" t="str">
        <f t="shared" si="1"/>
        <v>OK</v>
      </c>
      <c r="Y17" s="7"/>
    </row>
    <row r="18" spans="2:25" ht="27.6" customHeight="1" x14ac:dyDescent="0.25">
      <c r="B18" s="7"/>
      <c r="C18" s="63" t="s">
        <v>36</v>
      </c>
      <c r="D18" s="61" t="s">
        <v>37</v>
      </c>
      <c r="E18" s="1"/>
      <c r="F18" s="1"/>
      <c r="G18" s="234">
        <f t="shared" ref="G18" si="3">E18+F18</f>
        <v>0</v>
      </c>
      <c r="H18" s="1"/>
      <c r="I18" s="1"/>
      <c r="J18" s="234">
        <f>H18+I18</f>
        <v>0</v>
      </c>
      <c r="K18" s="235">
        <f>G18+J18</f>
        <v>0</v>
      </c>
      <c r="L18" s="7"/>
      <c r="N18" s="7"/>
      <c r="O18" s="249"/>
      <c r="P18" s="7"/>
      <c r="R18" s="7"/>
      <c r="S18" s="72"/>
      <c r="T18" s="73"/>
      <c r="U18" s="73"/>
      <c r="V18" s="73"/>
      <c r="W18" s="254">
        <f t="shared" si="0"/>
        <v>0</v>
      </c>
      <c r="X18" s="255" t="str">
        <f t="shared" si="1"/>
        <v>OK</v>
      </c>
      <c r="Y18" s="7"/>
    </row>
    <row r="19" spans="2:25" ht="19.95" customHeight="1" x14ac:dyDescent="0.25">
      <c r="B19" s="7"/>
      <c r="C19" s="60"/>
      <c r="D19" s="62" t="s">
        <v>14</v>
      </c>
      <c r="E19" s="236">
        <f>SUM(E16:E18)</f>
        <v>0</v>
      </c>
      <c r="F19" s="236">
        <f t="shared" ref="F19:G19" si="4">SUM(F16:F18)</f>
        <v>0</v>
      </c>
      <c r="G19" s="236">
        <f t="shared" si="4"/>
        <v>0</v>
      </c>
      <c r="H19" s="236">
        <f>SUM(H16:H18)</f>
        <v>0</v>
      </c>
      <c r="I19" s="236">
        <f>SUM(I16:I18)</f>
        <v>0</v>
      </c>
      <c r="J19" s="236">
        <f>SUM(J16:J18)</f>
        <v>0</v>
      </c>
      <c r="K19" s="236">
        <f>SUM(K16:K18)</f>
        <v>0</v>
      </c>
      <c r="L19" s="7"/>
      <c r="N19" s="7"/>
      <c r="O19" s="249"/>
      <c r="P19" s="7"/>
      <c r="R19" s="7"/>
      <c r="S19" s="251">
        <f>SUM(S16:S18)</f>
        <v>0</v>
      </c>
      <c r="T19" s="254">
        <f t="shared" ref="T19:V19" si="5">SUM(T16:T18)</f>
        <v>0</v>
      </c>
      <c r="U19" s="254">
        <f t="shared" si="5"/>
        <v>0</v>
      </c>
      <c r="V19" s="253">
        <f t="shared" si="5"/>
        <v>0</v>
      </c>
      <c r="W19" s="254">
        <f>SUM(S19:V19)</f>
        <v>0</v>
      </c>
      <c r="X19" s="255" t="str">
        <f>IF(W19=K19,"OK","ERROR")</f>
        <v>OK</v>
      </c>
      <c r="Y19" s="7"/>
    </row>
    <row r="20" spans="2:25" ht="19.95" customHeight="1" x14ac:dyDescent="0.25">
      <c r="B20" s="7"/>
      <c r="C20" s="59" t="s">
        <v>15</v>
      </c>
      <c r="D20" s="344" t="s">
        <v>16</v>
      </c>
      <c r="E20" s="345"/>
      <c r="F20" s="345"/>
      <c r="G20" s="345"/>
      <c r="H20" s="345"/>
      <c r="I20" s="345"/>
      <c r="J20" s="345"/>
      <c r="K20" s="346"/>
      <c r="L20" s="7"/>
      <c r="N20" s="7"/>
      <c r="O20" s="249"/>
      <c r="P20" s="7"/>
      <c r="R20" s="7"/>
      <c r="S20" s="336"/>
      <c r="T20" s="337"/>
      <c r="U20" s="337"/>
      <c r="V20" s="337"/>
      <c r="W20" s="337"/>
      <c r="X20" s="338"/>
      <c r="Y20" s="7"/>
    </row>
    <row r="21" spans="2:25" ht="28.8" customHeight="1" x14ac:dyDescent="0.25">
      <c r="B21" s="7"/>
      <c r="C21" s="63" t="s">
        <v>17</v>
      </c>
      <c r="D21" s="64" t="s">
        <v>348</v>
      </c>
      <c r="E21" s="1"/>
      <c r="F21" s="1">
        <v>0</v>
      </c>
      <c r="G21" s="234">
        <f>E21+F21</f>
        <v>0</v>
      </c>
      <c r="H21" s="1"/>
      <c r="I21" s="1"/>
      <c r="J21" s="234">
        <f>H21+I21</f>
        <v>0</v>
      </c>
      <c r="K21" s="235">
        <f>G21+J21</f>
        <v>0</v>
      </c>
      <c r="L21" s="7"/>
      <c r="N21" s="7"/>
      <c r="O21" s="249"/>
      <c r="P21" s="7"/>
      <c r="R21" s="7"/>
      <c r="S21" s="72"/>
      <c r="T21" s="73"/>
      <c r="U21" s="73"/>
      <c r="V21" s="73"/>
      <c r="W21" s="254">
        <f>SUM(S21:V21)</f>
        <v>0</v>
      </c>
      <c r="X21" s="255" t="str">
        <f>IF(W21=K21,"OK","ERROR")</f>
        <v>OK</v>
      </c>
      <c r="Y21" s="7"/>
    </row>
    <row r="22" spans="2:25" ht="19.95" customHeight="1" x14ac:dyDescent="0.25">
      <c r="B22" s="7"/>
      <c r="C22" s="63"/>
      <c r="D22" s="62" t="s">
        <v>18</v>
      </c>
      <c r="E22" s="236">
        <f>SUM(E21:E21)</f>
        <v>0</v>
      </c>
      <c r="F22" s="236">
        <f>SUM(F21:F21)</f>
        <v>0</v>
      </c>
      <c r="G22" s="236">
        <f>E22+F22</f>
        <v>0</v>
      </c>
      <c r="H22" s="236">
        <f>SUM(H21:H21)</f>
        <v>0</v>
      </c>
      <c r="I22" s="236">
        <f>SUM(I21:I21)</f>
        <v>0</v>
      </c>
      <c r="J22" s="236">
        <f>H22+I22</f>
        <v>0</v>
      </c>
      <c r="K22" s="237">
        <f>G22+J22</f>
        <v>0</v>
      </c>
      <c r="L22" s="7"/>
      <c r="N22" s="7"/>
      <c r="O22" s="249"/>
      <c r="P22" s="7"/>
      <c r="R22" s="7"/>
      <c r="S22" s="251">
        <f>SUM(S21)</f>
        <v>0</v>
      </c>
      <c r="T22" s="254">
        <f t="shared" ref="T22" si="6">SUM(T21)</f>
        <v>0</v>
      </c>
      <c r="U22" s="254">
        <f>SUM(U21)</f>
        <v>0</v>
      </c>
      <c r="V22" s="253">
        <f>SUM(V21)</f>
        <v>0</v>
      </c>
      <c r="W22" s="254">
        <f>SUM(S22:V22)</f>
        <v>0</v>
      </c>
      <c r="X22" s="255" t="str">
        <f>IF(W22=K22,"OK","ERROR")</f>
        <v>OK</v>
      </c>
      <c r="Y22" s="7"/>
    </row>
    <row r="23" spans="2:25" ht="19.95" customHeight="1" x14ac:dyDescent="0.25">
      <c r="B23" s="7"/>
      <c r="C23" s="59" t="s">
        <v>19</v>
      </c>
      <c r="D23" s="344" t="s">
        <v>20</v>
      </c>
      <c r="E23" s="345"/>
      <c r="F23" s="345"/>
      <c r="G23" s="345"/>
      <c r="H23" s="345"/>
      <c r="I23" s="345"/>
      <c r="J23" s="345"/>
      <c r="K23" s="346"/>
      <c r="L23" s="7"/>
      <c r="N23" s="7"/>
      <c r="O23" s="249"/>
      <c r="P23" s="7"/>
      <c r="R23" s="7"/>
      <c r="S23" s="336"/>
      <c r="T23" s="337"/>
      <c r="U23" s="337"/>
      <c r="V23" s="337"/>
      <c r="W23" s="337"/>
      <c r="X23" s="338"/>
      <c r="Y23" s="7"/>
    </row>
    <row r="24" spans="2:25" ht="19.95" customHeight="1" x14ac:dyDescent="0.25">
      <c r="B24" s="7"/>
      <c r="C24" s="63" t="s">
        <v>21</v>
      </c>
      <c r="D24" s="61" t="s">
        <v>22</v>
      </c>
      <c r="E24" s="1"/>
      <c r="F24" s="1"/>
      <c r="G24" s="234">
        <f t="shared" ref="G24:G29" si="7">E24+F24</f>
        <v>0</v>
      </c>
      <c r="H24" s="1"/>
      <c r="I24" s="1"/>
      <c r="J24" s="234">
        <f t="shared" ref="J24:J27" si="8">H24+I24</f>
        <v>0</v>
      </c>
      <c r="K24" s="235">
        <f t="shared" ref="K24:K27" si="9">G24+J24</f>
        <v>0</v>
      </c>
      <c r="L24" s="7"/>
      <c r="N24" s="7"/>
      <c r="O24" s="249"/>
      <c r="P24" s="7"/>
      <c r="R24" s="7"/>
      <c r="S24" s="72"/>
      <c r="T24" s="73"/>
      <c r="U24" s="73"/>
      <c r="V24" s="73"/>
      <c r="W24" s="254">
        <f t="shared" ref="W24:W43" si="10">SUM(S24:V24)</f>
        <v>0</v>
      </c>
      <c r="X24" s="255" t="str">
        <f t="shared" ref="X24:X31" si="11">IF(W24=K24,"OK","ERROR")</f>
        <v>OK</v>
      </c>
      <c r="Y24" s="7"/>
    </row>
    <row r="25" spans="2:25" ht="19.95" customHeight="1" x14ac:dyDescent="0.25">
      <c r="B25" s="7"/>
      <c r="C25" s="63" t="s">
        <v>23</v>
      </c>
      <c r="D25" s="61" t="s">
        <v>28</v>
      </c>
      <c r="E25" s="1"/>
      <c r="F25" s="1"/>
      <c r="G25" s="234">
        <f t="shared" si="7"/>
        <v>0</v>
      </c>
      <c r="H25" s="1"/>
      <c r="I25" s="1"/>
      <c r="J25" s="234">
        <f t="shared" si="8"/>
        <v>0</v>
      </c>
      <c r="K25" s="235">
        <f t="shared" si="9"/>
        <v>0</v>
      </c>
      <c r="L25" s="7"/>
      <c r="N25" s="7"/>
      <c r="O25" s="249"/>
      <c r="P25" s="7"/>
      <c r="R25" s="7"/>
      <c r="S25" s="72"/>
      <c r="T25" s="73"/>
      <c r="U25" s="73"/>
      <c r="V25" s="73"/>
      <c r="W25" s="254">
        <f t="shared" si="10"/>
        <v>0</v>
      </c>
      <c r="X25" s="255" t="str">
        <f t="shared" si="11"/>
        <v>OK</v>
      </c>
      <c r="Y25" s="7"/>
    </row>
    <row r="26" spans="2:25" ht="28.8" customHeight="1" x14ac:dyDescent="0.25">
      <c r="B26" s="7"/>
      <c r="C26" s="63" t="s">
        <v>24</v>
      </c>
      <c r="D26" s="61" t="s">
        <v>350</v>
      </c>
      <c r="E26" s="1"/>
      <c r="F26" s="1"/>
      <c r="G26" s="234">
        <f t="shared" si="7"/>
        <v>0</v>
      </c>
      <c r="H26" s="1"/>
      <c r="I26" s="1"/>
      <c r="J26" s="234">
        <f t="shared" si="8"/>
        <v>0</v>
      </c>
      <c r="K26" s="235">
        <f t="shared" si="9"/>
        <v>0</v>
      </c>
      <c r="L26" s="7"/>
      <c r="N26" s="7"/>
      <c r="O26" s="249"/>
      <c r="P26" s="7"/>
      <c r="R26" s="7"/>
      <c r="S26" s="72"/>
      <c r="T26" s="73"/>
      <c r="U26" s="73"/>
      <c r="V26" s="73"/>
      <c r="W26" s="254">
        <f t="shared" si="10"/>
        <v>0</v>
      </c>
      <c r="X26" s="255" t="str">
        <f t="shared" si="11"/>
        <v>OK</v>
      </c>
      <c r="Y26" s="7"/>
    </row>
    <row r="27" spans="2:25" ht="27" customHeight="1" x14ac:dyDescent="0.25">
      <c r="B27" s="7"/>
      <c r="C27" s="63" t="s">
        <v>29</v>
      </c>
      <c r="D27" s="61" t="s">
        <v>31</v>
      </c>
      <c r="E27" s="1"/>
      <c r="F27" s="1"/>
      <c r="G27" s="234">
        <f t="shared" si="7"/>
        <v>0</v>
      </c>
      <c r="H27" s="1"/>
      <c r="I27" s="1"/>
      <c r="J27" s="234">
        <f t="shared" si="8"/>
        <v>0</v>
      </c>
      <c r="K27" s="235">
        <f t="shared" si="9"/>
        <v>0</v>
      </c>
      <c r="L27" s="7"/>
      <c r="N27" s="7"/>
      <c r="O27" s="249"/>
      <c r="P27" s="7"/>
      <c r="R27" s="7"/>
      <c r="S27" s="72"/>
      <c r="T27" s="73"/>
      <c r="U27" s="73"/>
      <c r="V27" s="73"/>
      <c r="W27" s="254">
        <f t="shared" si="10"/>
        <v>0</v>
      </c>
      <c r="X27" s="255" t="str">
        <f t="shared" si="11"/>
        <v>OK</v>
      </c>
      <c r="Y27" s="7"/>
    </row>
    <row r="28" spans="2:25" ht="19.95" customHeight="1" x14ac:dyDescent="0.25">
      <c r="B28" s="7"/>
      <c r="C28" s="63" t="s">
        <v>30</v>
      </c>
      <c r="D28" s="61" t="s">
        <v>349</v>
      </c>
      <c r="E28" s="1"/>
      <c r="F28" s="1"/>
      <c r="G28" s="234">
        <f t="shared" si="7"/>
        <v>0</v>
      </c>
      <c r="H28" s="1"/>
      <c r="I28" s="1"/>
      <c r="J28" s="234">
        <f t="shared" ref="J28" si="12">H28+I28</f>
        <v>0</v>
      </c>
      <c r="K28" s="235">
        <f t="shared" ref="K28" si="13">G28+J28</f>
        <v>0</v>
      </c>
      <c r="L28" s="7"/>
      <c r="N28" s="7"/>
      <c r="O28" s="249"/>
      <c r="P28" s="7"/>
      <c r="R28" s="7"/>
      <c r="S28" s="72"/>
      <c r="T28" s="73"/>
      <c r="U28" s="73"/>
      <c r="V28" s="73"/>
      <c r="W28" s="254">
        <f t="shared" si="10"/>
        <v>0</v>
      </c>
      <c r="X28" s="255" t="str">
        <f t="shared" si="11"/>
        <v>OK</v>
      </c>
      <c r="Y28" s="7"/>
    </row>
    <row r="29" spans="2:25" ht="57.6" customHeight="1" x14ac:dyDescent="0.25">
      <c r="B29" s="7"/>
      <c r="C29" s="63" t="s">
        <v>351</v>
      </c>
      <c r="D29" s="65" t="s">
        <v>55</v>
      </c>
      <c r="E29" s="1"/>
      <c r="F29" s="1"/>
      <c r="G29" s="234">
        <f t="shared" si="7"/>
        <v>0</v>
      </c>
      <c r="H29" s="1"/>
      <c r="I29" s="1"/>
      <c r="J29" s="234">
        <f t="shared" ref="J29:J30" si="14">H29+I29</f>
        <v>0</v>
      </c>
      <c r="K29" s="235">
        <f t="shared" ref="K29:K30" si="15">G29+J29</f>
        <v>0</v>
      </c>
      <c r="L29" s="7"/>
      <c r="N29" s="7"/>
      <c r="O29" s="249" t="str">
        <f>IF(G29&lt;=15%*G44,"OK","ERROR")</f>
        <v>OK</v>
      </c>
      <c r="P29" s="7"/>
      <c r="R29" s="7"/>
      <c r="S29" s="72"/>
      <c r="T29" s="73"/>
      <c r="U29" s="73"/>
      <c r="V29" s="73"/>
      <c r="W29" s="254">
        <f t="shared" ref="W29" si="16">SUM(S29:V29)</f>
        <v>0</v>
      </c>
      <c r="X29" s="255" t="str">
        <f t="shared" ref="X29" si="17">IF(W29=K29,"OK","ERROR")</f>
        <v>OK</v>
      </c>
      <c r="Y29" s="7"/>
    </row>
    <row r="30" spans="2:25" ht="24" customHeight="1" x14ac:dyDescent="0.25">
      <c r="B30" s="7"/>
      <c r="C30" s="63" t="s">
        <v>32</v>
      </c>
      <c r="D30" s="61" t="s">
        <v>25</v>
      </c>
      <c r="E30" s="1"/>
      <c r="F30" s="1"/>
      <c r="G30" s="234">
        <f t="shared" ref="G30" si="18">E30+F30</f>
        <v>0</v>
      </c>
      <c r="H30" s="1"/>
      <c r="I30" s="1"/>
      <c r="J30" s="234">
        <f t="shared" si="14"/>
        <v>0</v>
      </c>
      <c r="K30" s="235">
        <f t="shared" si="15"/>
        <v>0</v>
      </c>
      <c r="L30" s="7"/>
      <c r="N30" s="7"/>
      <c r="O30" s="249"/>
      <c r="P30" s="7"/>
      <c r="R30" s="7"/>
      <c r="S30" s="72"/>
      <c r="T30" s="73"/>
      <c r="U30" s="73"/>
      <c r="V30" s="73"/>
      <c r="W30" s="254">
        <f t="shared" si="10"/>
        <v>0</v>
      </c>
      <c r="X30" s="255" t="str">
        <f t="shared" si="11"/>
        <v>OK</v>
      </c>
      <c r="Y30" s="7"/>
    </row>
    <row r="31" spans="2:25" ht="19.95" customHeight="1" x14ac:dyDescent="0.25">
      <c r="B31" s="7"/>
      <c r="C31" s="63"/>
      <c r="D31" s="62" t="s">
        <v>26</v>
      </c>
      <c r="E31" s="236">
        <f t="shared" ref="E31:K31" si="19">E24+E25+E26+E27+E28+E30</f>
        <v>0</v>
      </c>
      <c r="F31" s="236">
        <f t="shared" si="19"/>
        <v>0</v>
      </c>
      <c r="G31" s="236">
        <f t="shared" si="19"/>
        <v>0</v>
      </c>
      <c r="H31" s="236">
        <f t="shared" si="19"/>
        <v>0</v>
      </c>
      <c r="I31" s="236">
        <f t="shared" si="19"/>
        <v>0</v>
      </c>
      <c r="J31" s="236">
        <f t="shared" si="19"/>
        <v>0</v>
      </c>
      <c r="K31" s="237">
        <f t="shared" si="19"/>
        <v>0</v>
      </c>
      <c r="L31" s="7"/>
      <c r="N31" s="7"/>
      <c r="O31" s="249"/>
      <c r="P31" s="7"/>
      <c r="R31" s="7"/>
      <c r="S31" s="258">
        <f>S24+S25+S26+S27+S28+S30</f>
        <v>0</v>
      </c>
      <c r="T31" s="238">
        <f>T24+T25+T26+T27+T28+T30</f>
        <v>0</v>
      </c>
      <c r="U31" s="238">
        <f>U24+U25+U26+U27+U28+U30</f>
        <v>0</v>
      </c>
      <c r="V31" s="238">
        <f>V24+V25+V26+V27+V28+V30</f>
        <v>0</v>
      </c>
      <c r="W31" s="253">
        <f t="shared" si="10"/>
        <v>0</v>
      </c>
      <c r="X31" s="255" t="str">
        <f t="shared" si="11"/>
        <v>OK</v>
      </c>
      <c r="Y31" s="7"/>
    </row>
    <row r="32" spans="2:25" ht="24" customHeight="1" x14ac:dyDescent="0.25">
      <c r="B32" s="7"/>
      <c r="C32" s="342" t="s">
        <v>352</v>
      </c>
      <c r="D32" s="343"/>
      <c r="E32" s="238">
        <f t="shared" ref="E32:K32" si="20">E19+E22+E31</f>
        <v>0</v>
      </c>
      <c r="F32" s="238">
        <f t="shared" si="20"/>
        <v>0</v>
      </c>
      <c r="G32" s="238">
        <f t="shared" si="20"/>
        <v>0</v>
      </c>
      <c r="H32" s="238">
        <f t="shared" si="20"/>
        <v>0</v>
      </c>
      <c r="I32" s="238">
        <f t="shared" si="20"/>
        <v>0</v>
      </c>
      <c r="J32" s="238">
        <f t="shared" si="20"/>
        <v>0</v>
      </c>
      <c r="K32" s="238">
        <f t="shared" si="20"/>
        <v>0</v>
      </c>
      <c r="L32" s="7"/>
      <c r="N32" s="7"/>
      <c r="O32" s="249"/>
      <c r="P32" s="7"/>
      <c r="R32" s="7"/>
      <c r="S32" s="238">
        <f>S19+S22+S31</f>
        <v>0</v>
      </c>
      <c r="T32" s="238">
        <f>T19+T22+T31</f>
        <v>0</v>
      </c>
      <c r="U32" s="238">
        <f>U19+U22+U31</f>
        <v>0</v>
      </c>
      <c r="V32" s="238">
        <f>V19+V22+V31</f>
        <v>0</v>
      </c>
      <c r="W32" s="253">
        <f t="shared" si="10"/>
        <v>0</v>
      </c>
      <c r="X32" s="255" t="str">
        <f>IF(W32=K32,"OK","ERROR")</f>
        <v>OK</v>
      </c>
      <c r="Y32" s="7"/>
    </row>
    <row r="33" spans="2:25" ht="24" customHeight="1" x14ac:dyDescent="0.25">
      <c r="B33" s="7"/>
      <c r="C33" s="59" t="s">
        <v>410</v>
      </c>
      <c r="D33" s="344" t="s">
        <v>411</v>
      </c>
      <c r="E33" s="345"/>
      <c r="F33" s="345"/>
      <c r="G33" s="345"/>
      <c r="H33" s="345"/>
      <c r="I33" s="345"/>
      <c r="J33" s="345"/>
      <c r="K33" s="346"/>
      <c r="L33" s="7"/>
      <c r="N33" s="7"/>
      <c r="O33" s="249"/>
      <c r="P33" s="7"/>
      <c r="R33" s="7"/>
      <c r="S33" s="336"/>
      <c r="T33" s="337"/>
      <c r="U33" s="337"/>
      <c r="V33" s="337"/>
      <c r="W33" s="337"/>
      <c r="X33" s="338"/>
      <c r="Y33" s="7"/>
    </row>
    <row r="34" spans="2:25" ht="24" customHeight="1" x14ac:dyDescent="0.25">
      <c r="B34" s="7"/>
      <c r="C34" s="63" t="s">
        <v>408</v>
      </c>
      <c r="D34" s="61" t="s">
        <v>409</v>
      </c>
      <c r="E34" s="1"/>
      <c r="F34" s="1"/>
      <c r="G34" s="234">
        <f>E34+F34</f>
        <v>0</v>
      </c>
      <c r="H34" s="1"/>
      <c r="I34" s="1"/>
      <c r="J34" s="285">
        <f>H34+I34</f>
        <v>0</v>
      </c>
      <c r="K34" s="285">
        <f>G34+J34</f>
        <v>0</v>
      </c>
      <c r="L34" s="7"/>
      <c r="N34" s="7"/>
      <c r="O34" s="249"/>
      <c r="P34" s="7"/>
      <c r="R34" s="7"/>
      <c r="S34" s="72"/>
      <c r="T34" s="72"/>
      <c r="U34" s="72"/>
      <c r="V34" s="72"/>
      <c r="W34" s="284">
        <f>SUM(S34:V34)</f>
        <v>0</v>
      </c>
      <c r="X34" s="255" t="str">
        <f t="shared" ref="X34:X40" si="21">IF(W34=K34,"OK","ERROR")</f>
        <v>OK</v>
      </c>
      <c r="Y34" s="7"/>
    </row>
    <row r="35" spans="2:25" ht="24" customHeight="1" x14ac:dyDescent="0.25">
      <c r="B35" s="7"/>
      <c r="C35" s="63" t="s">
        <v>412</v>
      </c>
      <c r="D35" s="61" t="s">
        <v>413</v>
      </c>
      <c r="E35" s="1"/>
      <c r="F35" s="1"/>
      <c r="G35" s="234">
        <f>E35+F35</f>
        <v>0</v>
      </c>
      <c r="H35" s="1"/>
      <c r="I35" s="1"/>
      <c r="J35" s="285">
        <f>H35+I35</f>
        <v>0</v>
      </c>
      <c r="K35" s="285">
        <f>G35+J35</f>
        <v>0</v>
      </c>
      <c r="L35" s="7"/>
      <c r="N35" s="7"/>
      <c r="O35" s="249"/>
      <c r="P35" s="7"/>
      <c r="R35" s="7"/>
      <c r="S35" s="72"/>
      <c r="T35" s="72"/>
      <c r="U35" s="72"/>
      <c r="V35" s="72"/>
      <c r="W35" s="284">
        <f>SUM(S35:V35)</f>
        <v>0</v>
      </c>
      <c r="X35" s="255" t="str">
        <f t="shared" si="21"/>
        <v>OK</v>
      </c>
      <c r="Y35" s="7"/>
    </row>
    <row r="36" spans="2:25" ht="24" customHeight="1" x14ac:dyDescent="0.25">
      <c r="B36" s="7"/>
      <c r="C36" s="63"/>
      <c r="D36" s="62" t="s">
        <v>414</v>
      </c>
      <c r="E36" s="238">
        <f>E34+E35</f>
        <v>0</v>
      </c>
      <c r="F36" s="238">
        <f t="shared" ref="F36:K36" si="22">F34+F35</f>
        <v>0</v>
      </c>
      <c r="G36" s="238">
        <f t="shared" si="22"/>
        <v>0</v>
      </c>
      <c r="H36" s="238">
        <f t="shared" si="22"/>
        <v>0</v>
      </c>
      <c r="I36" s="238">
        <f t="shared" si="22"/>
        <v>0</v>
      </c>
      <c r="J36" s="238">
        <f t="shared" si="22"/>
        <v>0</v>
      </c>
      <c r="K36" s="238">
        <f t="shared" si="22"/>
        <v>0</v>
      </c>
      <c r="L36" s="7"/>
      <c r="N36" s="7"/>
      <c r="O36" s="249"/>
      <c r="P36" s="7"/>
      <c r="R36" s="7"/>
      <c r="S36" s="251">
        <f>S34+S35</f>
        <v>0</v>
      </c>
      <c r="T36" s="251">
        <f t="shared" ref="T36:V36" si="23">T34+T35</f>
        <v>0</v>
      </c>
      <c r="U36" s="251">
        <f t="shared" si="23"/>
        <v>0</v>
      </c>
      <c r="V36" s="251">
        <f t="shared" si="23"/>
        <v>0</v>
      </c>
      <c r="W36" s="284">
        <f>SUM(S36:V36)</f>
        <v>0</v>
      </c>
      <c r="X36" s="255" t="str">
        <f t="shared" si="21"/>
        <v>OK</v>
      </c>
      <c r="Y36" s="7"/>
    </row>
    <row r="37" spans="2:25" ht="24" customHeight="1" x14ac:dyDescent="0.25">
      <c r="B37" s="7"/>
      <c r="C37" s="59" t="s">
        <v>415</v>
      </c>
      <c r="D37" s="344" t="s">
        <v>416</v>
      </c>
      <c r="E37" s="345"/>
      <c r="F37" s="345"/>
      <c r="G37" s="345"/>
      <c r="H37" s="345"/>
      <c r="I37" s="345"/>
      <c r="J37" s="345"/>
      <c r="K37" s="346"/>
      <c r="L37" s="7"/>
      <c r="N37" s="7"/>
      <c r="O37" s="249"/>
      <c r="P37" s="7"/>
      <c r="R37" s="7"/>
      <c r="S37" s="336"/>
      <c r="T37" s="337"/>
      <c r="U37" s="337"/>
      <c r="V37" s="337"/>
      <c r="W37" s="337"/>
      <c r="X37" s="338"/>
      <c r="Y37" s="7"/>
    </row>
    <row r="38" spans="2:25" ht="24" customHeight="1" x14ac:dyDescent="0.25">
      <c r="B38" s="7"/>
      <c r="C38" s="63" t="s">
        <v>419</v>
      </c>
      <c r="D38" s="61" t="s">
        <v>417</v>
      </c>
      <c r="E38" s="1"/>
      <c r="F38" s="1"/>
      <c r="G38" s="234">
        <f>E38+F38</f>
        <v>0</v>
      </c>
      <c r="H38" s="1"/>
      <c r="I38" s="1"/>
      <c r="J38" s="285">
        <f>H38+I38</f>
        <v>0</v>
      </c>
      <c r="K38" s="285">
        <f>G38+J38</f>
        <v>0</v>
      </c>
      <c r="L38" s="7"/>
      <c r="N38" s="7"/>
      <c r="O38" s="249"/>
      <c r="P38" s="7"/>
      <c r="R38" s="7"/>
      <c r="S38" s="72"/>
      <c r="T38" s="72"/>
      <c r="U38" s="72"/>
      <c r="V38" s="72"/>
      <c r="W38" s="284">
        <f t="shared" ref="W38:W40" si="24">SUM(S38:V38)</f>
        <v>0</v>
      </c>
      <c r="X38" s="255" t="str">
        <f t="shared" si="21"/>
        <v>OK</v>
      </c>
      <c r="Y38" s="7"/>
    </row>
    <row r="39" spans="2:25" ht="24" customHeight="1" x14ac:dyDescent="0.25">
      <c r="B39" s="7"/>
      <c r="C39" s="63" t="s">
        <v>420</v>
      </c>
      <c r="D39" s="61" t="s">
        <v>418</v>
      </c>
      <c r="E39" s="1"/>
      <c r="F39" s="1"/>
      <c r="G39" s="234">
        <f>E39+F39</f>
        <v>0</v>
      </c>
      <c r="H39" s="1"/>
      <c r="I39" s="1"/>
      <c r="J39" s="285">
        <f>H39+I39</f>
        <v>0</v>
      </c>
      <c r="K39" s="285">
        <f>G39+J39</f>
        <v>0</v>
      </c>
      <c r="L39" s="7"/>
      <c r="N39" s="7"/>
      <c r="O39" s="249"/>
      <c r="P39" s="7"/>
      <c r="R39" s="7"/>
      <c r="S39" s="72"/>
      <c r="T39" s="72"/>
      <c r="U39" s="72"/>
      <c r="V39" s="72"/>
      <c r="W39" s="284">
        <f t="shared" si="24"/>
        <v>0</v>
      </c>
      <c r="X39" s="255" t="str">
        <f t="shared" si="21"/>
        <v>OK</v>
      </c>
      <c r="Y39" s="7"/>
    </row>
    <row r="40" spans="2:25" ht="24" customHeight="1" thickBot="1" x14ac:dyDescent="0.3">
      <c r="B40" s="7"/>
      <c r="C40" s="286"/>
      <c r="D40" s="62" t="s">
        <v>421</v>
      </c>
      <c r="E40" s="238">
        <f>E38+E39</f>
        <v>0</v>
      </c>
      <c r="F40" s="238">
        <f t="shared" ref="F40:K40" si="25">F38+F39</f>
        <v>0</v>
      </c>
      <c r="G40" s="238">
        <f t="shared" si="25"/>
        <v>0</v>
      </c>
      <c r="H40" s="238">
        <f t="shared" si="25"/>
        <v>0</v>
      </c>
      <c r="I40" s="238">
        <f t="shared" si="25"/>
        <v>0</v>
      </c>
      <c r="J40" s="238">
        <f t="shared" si="25"/>
        <v>0</v>
      </c>
      <c r="K40" s="238">
        <f t="shared" si="25"/>
        <v>0</v>
      </c>
      <c r="L40" s="7"/>
      <c r="N40" s="7"/>
      <c r="O40" s="249"/>
      <c r="P40" s="7"/>
      <c r="R40" s="7"/>
      <c r="S40" s="251">
        <f>S38+S39</f>
        <v>0</v>
      </c>
      <c r="T40" s="251">
        <f t="shared" ref="T40:V40" si="26">T38+T39</f>
        <v>0</v>
      </c>
      <c r="U40" s="251">
        <f t="shared" si="26"/>
        <v>0</v>
      </c>
      <c r="V40" s="251">
        <f t="shared" si="26"/>
        <v>0</v>
      </c>
      <c r="W40" s="284">
        <f t="shared" si="24"/>
        <v>0</v>
      </c>
      <c r="X40" s="255" t="str">
        <f t="shared" si="21"/>
        <v>OK</v>
      </c>
      <c r="Y40" s="7"/>
    </row>
    <row r="41" spans="2:25" ht="24" customHeight="1" thickBot="1" x14ac:dyDescent="0.3">
      <c r="B41" s="7"/>
      <c r="C41" s="347" t="s">
        <v>353</v>
      </c>
      <c r="D41" s="348"/>
      <c r="E41" s="348"/>
      <c r="F41" s="348"/>
      <c r="G41" s="348"/>
      <c r="H41" s="348"/>
      <c r="I41" s="348"/>
      <c r="J41" s="348"/>
      <c r="K41" s="349"/>
      <c r="L41" s="7"/>
      <c r="N41" s="7"/>
      <c r="O41" s="249"/>
      <c r="P41" s="7"/>
      <c r="R41" s="7"/>
      <c r="S41" s="339" t="s">
        <v>353</v>
      </c>
      <c r="T41" s="340"/>
      <c r="U41" s="340"/>
      <c r="V41" s="340"/>
      <c r="W41" s="340"/>
      <c r="X41" s="341"/>
      <c r="Y41" s="7"/>
    </row>
    <row r="42" spans="2:25" ht="25.2" customHeight="1" x14ac:dyDescent="0.25">
      <c r="B42" s="7"/>
      <c r="C42" s="283">
        <v>7</v>
      </c>
      <c r="D42" s="61" t="s">
        <v>354</v>
      </c>
      <c r="E42" s="234">
        <f>7%*E32</f>
        <v>0</v>
      </c>
      <c r="F42" s="234">
        <f>7%*F32</f>
        <v>0</v>
      </c>
      <c r="G42" s="234">
        <f t="shared" ref="G42" si="27">E42+F42</f>
        <v>0</v>
      </c>
      <c r="H42" s="239"/>
      <c r="I42" s="239"/>
      <c r="J42" s="239"/>
      <c r="K42" s="235">
        <f>G42</f>
        <v>0</v>
      </c>
      <c r="L42" s="7"/>
      <c r="N42" s="7"/>
      <c r="O42" s="249"/>
      <c r="P42" s="7"/>
      <c r="R42" s="7"/>
      <c r="S42" s="72"/>
      <c r="T42" s="73"/>
      <c r="U42" s="73"/>
      <c r="V42" s="73"/>
      <c r="W42" s="254">
        <f t="shared" si="10"/>
        <v>0</v>
      </c>
      <c r="X42" s="255" t="str">
        <f>IF(W42=K42,"OK","ERROR")</f>
        <v>OK</v>
      </c>
      <c r="Y42" s="7"/>
    </row>
    <row r="43" spans="2:25" ht="22.2" customHeight="1" thickBot="1" x14ac:dyDescent="0.3">
      <c r="B43" s="7"/>
      <c r="C43" s="332" t="s">
        <v>355</v>
      </c>
      <c r="D43" s="333"/>
      <c r="E43" s="240">
        <f>E42</f>
        <v>0</v>
      </c>
      <c r="F43" s="240">
        <f>F42</f>
        <v>0</v>
      </c>
      <c r="G43" s="240">
        <f>G42</f>
        <v>0</v>
      </c>
      <c r="H43" s="240">
        <v>0</v>
      </c>
      <c r="I43" s="240">
        <v>0</v>
      </c>
      <c r="J43" s="240">
        <v>0</v>
      </c>
      <c r="K43" s="241">
        <f>G43</f>
        <v>0</v>
      </c>
      <c r="L43" s="7"/>
      <c r="N43" s="7"/>
      <c r="O43" s="249"/>
      <c r="P43" s="7"/>
      <c r="R43" s="7"/>
      <c r="S43" s="251">
        <f>SUM(S42)</f>
        <v>0</v>
      </c>
      <c r="T43" s="252">
        <f>SUM(T42)</f>
        <v>0</v>
      </c>
      <c r="U43" s="252">
        <f>SUM(U42)</f>
        <v>0</v>
      </c>
      <c r="V43" s="253">
        <f>SUM(V42)</f>
        <v>0</v>
      </c>
      <c r="W43" s="254">
        <f t="shared" si="10"/>
        <v>0</v>
      </c>
      <c r="X43" s="255" t="str">
        <f>IF(W43=K43,"OK","ERROR")</f>
        <v>OK</v>
      </c>
      <c r="Y43" s="7"/>
    </row>
    <row r="44" spans="2:25" ht="19.95" customHeight="1" thickBot="1" x14ac:dyDescent="0.3">
      <c r="B44" s="7"/>
      <c r="C44" s="334" t="s">
        <v>27</v>
      </c>
      <c r="D44" s="335"/>
      <c r="E44" s="242">
        <f>E32+E43+E36+E40</f>
        <v>0</v>
      </c>
      <c r="F44" s="242">
        <f>F32+F43+F36+F40</f>
        <v>0</v>
      </c>
      <c r="G44" s="242">
        <f t="shared" ref="G44:K44" si="28">G32+G43+G36+G40</f>
        <v>0</v>
      </c>
      <c r="H44" s="242">
        <f t="shared" si="28"/>
        <v>0</v>
      </c>
      <c r="I44" s="242">
        <f t="shared" si="28"/>
        <v>0</v>
      </c>
      <c r="J44" s="242">
        <f t="shared" si="28"/>
        <v>0</v>
      </c>
      <c r="K44" s="242">
        <f t="shared" si="28"/>
        <v>0</v>
      </c>
      <c r="L44" s="7"/>
      <c r="N44" s="7"/>
      <c r="O44" s="250"/>
      <c r="P44" s="7"/>
      <c r="R44" s="7"/>
      <c r="S44" s="256">
        <f>S32+S43+S36+S40</f>
        <v>0</v>
      </c>
      <c r="T44" s="256">
        <f t="shared" ref="T44:W44" si="29">T32+T43+T36+T40</f>
        <v>0</v>
      </c>
      <c r="U44" s="256">
        <f t="shared" si="29"/>
        <v>0</v>
      </c>
      <c r="V44" s="256">
        <f t="shared" si="29"/>
        <v>0</v>
      </c>
      <c r="W44" s="256">
        <f t="shared" si="29"/>
        <v>0</v>
      </c>
      <c r="X44" s="257" t="str">
        <f>IF(W44=K44,"OK","ERROR")</f>
        <v>OK</v>
      </c>
      <c r="Y44" s="7"/>
    </row>
    <row r="45" spans="2:25" ht="19.95" customHeight="1" x14ac:dyDescent="0.25">
      <c r="B45" s="7"/>
      <c r="C45" s="75"/>
      <c r="D45" s="76"/>
      <c r="E45" s="77"/>
      <c r="F45" s="77"/>
      <c r="G45" s="77"/>
      <c r="H45" s="77"/>
      <c r="I45" s="77"/>
      <c r="J45" s="77"/>
      <c r="K45" s="77"/>
      <c r="L45" s="7"/>
      <c r="N45" s="7"/>
      <c r="O45" s="18"/>
      <c r="P45" s="7"/>
      <c r="R45" s="7"/>
      <c r="S45" s="78"/>
      <c r="T45" s="78"/>
      <c r="U45" s="78"/>
      <c r="V45" s="78"/>
      <c r="W45" s="78"/>
      <c r="X45" s="18"/>
      <c r="Y45" s="7"/>
    </row>
    <row r="46" spans="2:25" ht="19.95" customHeight="1" x14ac:dyDescent="0.25">
      <c r="B46" s="7"/>
      <c r="C46" s="79"/>
      <c r="D46" s="80"/>
      <c r="E46" s="2"/>
      <c r="F46" s="2"/>
      <c r="G46" s="2"/>
      <c r="H46" s="2"/>
      <c r="I46" s="2"/>
      <c r="J46" s="2"/>
      <c r="K46" s="81"/>
      <c r="L46" s="7"/>
      <c r="N46" s="7"/>
      <c r="O46" s="16"/>
      <c r="P46" s="7"/>
      <c r="R46" s="7"/>
      <c r="S46" s="95" t="str">
        <f>IFERROR(S44/$W$44,"")</f>
        <v/>
      </c>
      <c r="T46" s="95" t="str">
        <f t="shared" ref="T46:V46" si="30">IFERROR(T44/$W$44,"")</f>
        <v/>
      </c>
      <c r="U46" s="95" t="str">
        <f t="shared" si="30"/>
        <v/>
      </c>
      <c r="V46" s="95" t="str">
        <f t="shared" si="30"/>
        <v/>
      </c>
      <c r="W46" s="82"/>
      <c r="X46" s="18"/>
      <c r="Y46" s="7"/>
    </row>
    <row r="47" spans="2:25" ht="14.4" thickBot="1" x14ac:dyDescent="0.3">
      <c r="B47" s="7"/>
      <c r="C47" s="7"/>
      <c r="D47" s="7"/>
      <c r="E47" s="7"/>
      <c r="F47" s="7"/>
      <c r="G47" s="7"/>
      <c r="H47" s="7"/>
      <c r="I47" s="7"/>
      <c r="J47" s="7"/>
      <c r="K47" s="7"/>
      <c r="L47" s="7"/>
      <c r="N47" s="7"/>
      <c r="O47" s="16"/>
      <c r="P47" s="7"/>
      <c r="R47" s="7"/>
      <c r="S47" s="7"/>
      <c r="T47" s="7"/>
      <c r="U47" s="7"/>
      <c r="V47" s="7"/>
      <c r="W47" s="7"/>
      <c r="X47" s="7"/>
      <c r="Y47" s="7"/>
    </row>
    <row r="48" spans="2:25" s="86" customFormat="1" ht="19.95" customHeight="1" x14ac:dyDescent="0.3">
      <c r="B48" s="83"/>
      <c r="C48" s="84" t="s">
        <v>38</v>
      </c>
      <c r="D48" s="85" t="s">
        <v>39</v>
      </c>
      <c r="E48" s="3" t="s">
        <v>40</v>
      </c>
      <c r="F48" s="83"/>
      <c r="G48" s="83"/>
      <c r="H48" s="83"/>
      <c r="I48" s="83"/>
      <c r="J48" s="83"/>
      <c r="K48" s="83"/>
      <c r="L48" s="83"/>
    </row>
    <row r="49" spans="2:27" s="86" customFormat="1" ht="19.95" customHeight="1" x14ac:dyDescent="0.3">
      <c r="B49" s="83"/>
      <c r="C49" s="87" t="s">
        <v>41</v>
      </c>
      <c r="D49" s="88" t="s">
        <v>42</v>
      </c>
      <c r="E49" s="243">
        <f>SUM(E50:E51)</f>
        <v>0</v>
      </c>
      <c r="F49" s="83"/>
      <c r="G49" s="83"/>
      <c r="H49" s="83"/>
      <c r="I49" s="83"/>
      <c r="J49" s="83"/>
      <c r="K49" s="83"/>
      <c r="L49" s="83"/>
    </row>
    <row r="50" spans="2:27" s="86" customFormat="1" ht="19.95" customHeight="1" x14ac:dyDescent="0.3">
      <c r="B50" s="83"/>
      <c r="C50" s="87" t="s">
        <v>43</v>
      </c>
      <c r="D50" s="89" t="s">
        <v>44</v>
      </c>
      <c r="E50" s="244">
        <f>J44</f>
        <v>0</v>
      </c>
      <c r="F50" s="83"/>
      <c r="G50" s="83"/>
      <c r="H50" s="83"/>
      <c r="I50" s="83"/>
      <c r="J50" s="83"/>
      <c r="K50" s="83"/>
      <c r="L50" s="83"/>
    </row>
    <row r="51" spans="2:27" s="86" customFormat="1" ht="26.4" customHeight="1" x14ac:dyDescent="0.3">
      <c r="B51" s="83"/>
      <c r="C51" s="87" t="s">
        <v>45</v>
      </c>
      <c r="D51" s="89" t="s">
        <v>46</v>
      </c>
      <c r="E51" s="244">
        <f>G44</f>
        <v>0</v>
      </c>
      <c r="F51" s="83"/>
      <c r="G51" s="83"/>
      <c r="H51" s="83"/>
      <c r="I51" s="83"/>
      <c r="J51" s="83"/>
      <c r="K51" s="83"/>
      <c r="L51" s="83"/>
    </row>
    <row r="52" spans="2:27" s="86" customFormat="1" ht="19.95" customHeight="1" x14ac:dyDescent="0.3">
      <c r="B52" s="83"/>
      <c r="C52" s="87" t="s">
        <v>47</v>
      </c>
      <c r="D52" s="88" t="s">
        <v>48</v>
      </c>
      <c r="E52" s="243">
        <f>SUM(E53:E54)</f>
        <v>0</v>
      </c>
      <c r="F52" s="83"/>
      <c r="G52" s="83"/>
      <c r="H52" s="83"/>
      <c r="I52" s="83"/>
      <c r="J52" s="83"/>
      <c r="K52" s="83"/>
      <c r="L52" s="83"/>
    </row>
    <row r="53" spans="2:27" s="86" customFormat="1" ht="24" customHeight="1" x14ac:dyDescent="0.3">
      <c r="B53" s="83"/>
      <c r="C53" s="87" t="s">
        <v>49</v>
      </c>
      <c r="D53" s="89" t="s">
        <v>50</v>
      </c>
      <c r="E53" s="90"/>
      <c r="F53" s="83"/>
      <c r="G53" s="83"/>
      <c r="H53" s="83"/>
      <c r="I53" s="83"/>
      <c r="J53" s="83"/>
      <c r="K53" s="83"/>
      <c r="L53" s="83"/>
    </row>
    <row r="54" spans="2:27" s="86" customFormat="1" ht="28.2" customHeight="1" thickBot="1" x14ac:dyDescent="0.35">
      <c r="B54" s="83"/>
      <c r="C54" s="87" t="s">
        <v>51</v>
      </c>
      <c r="D54" s="89" t="s">
        <v>52</v>
      </c>
      <c r="E54" s="244">
        <f>E50</f>
        <v>0</v>
      </c>
      <c r="F54" s="83"/>
      <c r="G54" s="83"/>
      <c r="H54" s="83"/>
      <c r="I54" s="83"/>
      <c r="J54" s="83"/>
      <c r="K54" s="83"/>
      <c r="L54" s="83"/>
    </row>
    <row r="55" spans="2:27" s="86" customFormat="1" ht="19.95" customHeight="1" thickBot="1" x14ac:dyDescent="0.35">
      <c r="B55" s="83"/>
      <c r="C55" s="91" t="s">
        <v>53</v>
      </c>
      <c r="D55" s="92" t="s">
        <v>356</v>
      </c>
      <c r="E55" s="245">
        <f>E51-E53</f>
        <v>0</v>
      </c>
      <c r="F55" s="246" t="str">
        <f>IF(E55=0,"",IF(AND(E55/eur&lt;=200000,E55/eur&gt;=20000,E55&lt;=E51*90%),"OK","ERROR"))</f>
        <v/>
      </c>
      <c r="G55" s="83"/>
      <c r="H55" s="93"/>
      <c r="I55" s="83"/>
      <c r="J55" s="83"/>
      <c r="K55" s="83"/>
      <c r="L55" s="83"/>
    </row>
    <row r="56" spans="2:27" x14ac:dyDescent="0.25">
      <c r="B56" s="7"/>
      <c r="C56" s="7"/>
      <c r="D56" s="7"/>
      <c r="E56" s="7"/>
      <c r="F56" s="7"/>
      <c r="G56" s="7"/>
      <c r="H56" s="7"/>
      <c r="I56" s="7"/>
      <c r="J56" s="7"/>
      <c r="K56" s="7"/>
      <c r="L56" s="7"/>
      <c r="M56" s="86"/>
      <c r="N56" s="86"/>
      <c r="O56" s="86"/>
      <c r="P56" s="86"/>
      <c r="Q56" s="86"/>
      <c r="R56" s="86"/>
      <c r="S56" s="86"/>
      <c r="T56" s="86"/>
      <c r="U56" s="86"/>
      <c r="V56" s="86"/>
      <c r="W56" s="86"/>
      <c r="X56" s="86"/>
      <c r="Y56" s="86"/>
      <c r="Z56" s="86"/>
      <c r="AA56" s="86"/>
    </row>
    <row r="57" spans="2:27" ht="14.4" thickBot="1" x14ac:dyDescent="0.3">
      <c r="B57" s="7"/>
      <c r="C57" s="7"/>
      <c r="D57" s="7"/>
      <c r="E57" s="7"/>
      <c r="F57" s="7"/>
      <c r="G57" s="7"/>
      <c r="H57" s="7"/>
      <c r="I57" s="7"/>
      <c r="J57" s="7"/>
      <c r="K57" s="7"/>
      <c r="L57" s="7"/>
      <c r="M57" s="86"/>
      <c r="N57" s="86"/>
      <c r="O57" s="86"/>
      <c r="P57" s="86"/>
      <c r="Q57" s="86"/>
      <c r="R57" s="86"/>
      <c r="S57" s="86"/>
      <c r="T57" s="86"/>
      <c r="U57" s="86"/>
      <c r="V57" s="86"/>
      <c r="W57" s="86"/>
      <c r="X57" s="86"/>
      <c r="Y57" s="86"/>
      <c r="Z57" s="86"/>
      <c r="AA57" s="86"/>
    </row>
    <row r="58" spans="2:27" ht="28.8" customHeight="1" x14ac:dyDescent="0.25">
      <c r="B58" s="7"/>
      <c r="C58" s="7"/>
      <c r="D58" s="143" t="s">
        <v>379</v>
      </c>
      <c r="E58" s="247" t="str">
        <f>IFERROR(ROUND(E53/E51,2),"")</f>
        <v/>
      </c>
      <c r="F58" s="7"/>
      <c r="G58" s="7"/>
      <c r="H58" s="7"/>
      <c r="I58" s="7"/>
      <c r="J58" s="7"/>
      <c r="K58" s="7"/>
      <c r="L58" s="7"/>
      <c r="M58" s="86"/>
      <c r="N58" s="86"/>
      <c r="O58" s="86"/>
      <c r="P58" s="86"/>
      <c r="Q58" s="86"/>
      <c r="R58" s="86"/>
      <c r="S58" s="86"/>
      <c r="T58" s="86"/>
      <c r="U58" s="86"/>
      <c r="V58" s="86"/>
      <c r="W58" s="86"/>
      <c r="X58" s="86"/>
      <c r="Y58" s="86"/>
      <c r="Z58" s="86"/>
      <c r="AA58" s="86"/>
    </row>
    <row r="59" spans="2:27" ht="42" thickBot="1" x14ac:dyDescent="0.3">
      <c r="B59" s="7"/>
      <c r="C59" s="7"/>
      <c r="D59" s="144" t="s">
        <v>380</v>
      </c>
      <c r="E59" s="287" t="str">
        <f>IFERROR(ROUND(E55/'2-Bilant_Solicitant'!H134,2),"")</f>
        <v/>
      </c>
      <c r="F59" s="7"/>
      <c r="G59" s="7"/>
      <c r="H59" s="7"/>
      <c r="I59" s="7"/>
      <c r="J59" s="7"/>
      <c r="K59" s="7"/>
      <c r="L59" s="7"/>
      <c r="M59" s="86"/>
      <c r="N59" s="86"/>
      <c r="O59" s="86"/>
      <c r="P59" s="86"/>
      <c r="Q59" s="86"/>
      <c r="R59" s="86"/>
      <c r="S59" s="86"/>
      <c r="T59" s="86"/>
      <c r="U59" s="86"/>
      <c r="V59" s="86"/>
      <c r="W59" s="86"/>
      <c r="X59" s="86"/>
      <c r="Y59" s="86"/>
      <c r="Z59" s="86"/>
      <c r="AA59" s="86"/>
    </row>
    <row r="60" spans="2:27" x14ac:dyDescent="0.25">
      <c r="B60" s="7"/>
      <c r="C60" s="7"/>
      <c r="D60" s="7"/>
      <c r="E60" s="7"/>
      <c r="F60" s="7"/>
      <c r="G60" s="7"/>
      <c r="H60" s="7"/>
      <c r="I60" s="7"/>
      <c r="J60" s="7"/>
      <c r="K60" s="7"/>
      <c r="L60" s="7"/>
      <c r="M60" s="86"/>
      <c r="N60" s="86"/>
      <c r="O60" s="86"/>
      <c r="P60" s="86"/>
      <c r="Q60" s="86"/>
      <c r="R60" s="86"/>
      <c r="S60" s="86"/>
      <c r="T60" s="86"/>
      <c r="U60" s="86"/>
      <c r="V60" s="86"/>
      <c r="W60" s="86"/>
      <c r="X60" s="86"/>
      <c r="Y60" s="86"/>
      <c r="Z60" s="86"/>
      <c r="AA60" s="86"/>
    </row>
    <row r="61" spans="2:27" x14ac:dyDescent="0.25">
      <c r="B61" s="7"/>
      <c r="C61" s="7"/>
      <c r="D61" s="7"/>
      <c r="E61" s="7"/>
      <c r="F61" s="7"/>
      <c r="G61" s="7"/>
      <c r="H61" s="7"/>
      <c r="I61" s="7"/>
      <c r="J61" s="7"/>
      <c r="K61" s="7"/>
      <c r="L61" s="7"/>
      <c r="M61" s="86"/>
      <c r="N61" s="86"/>
      <c r="O61" s="86"/>
      <c r="P61" s="86"/>
      <c r="Q61" s="86"/>
      <c r="R61" s="86"/>
      <c r="S61" s="86"/>
      <c r="T61" s="86"/>
      <c r="U61" s="86"/>
      <c r="V61" s="86"/>
      <c r="W61" s="86"/>
      <c r="X61" s="86"/>
      <c r="Y61" s="86"/>
      <c r="Z61" s="86"/>
      <c r="AA61" s="86"/>
    </row>
    <row r="62" spans="2:27" x14ac:dyDescent="0.25">
      <c r="M62" s="86"/>
      <c r="N62" s="86"/>
      <c r="O62" s="86"/>
      <c r="P62" s="86"/>
      <c r="Q62" s="86"/>
      <c r="R62" s="86"/>
      <c r="S62" s="86"/>
      <c r="T62" s="86"/>
      <c r="U62" s="86"/>
      <c r="V62" s="86"/>
      <c r="W62" s="86"/>
      <c r="X62" s="86"/>
      <c r="Y62" s="86"/>
      <c r="Z62" s="86"/>
      <c r="AA62" s="86"/>
    </row>
  </sheetData>
  <sheetProtection algorithmName="SHA-512" hashValue="QarMhErGhXslQJW+Bx3SCq2kXSrYt/9zHyQxUE7tukYzai4+6K4BBlqKvmcGEt3jZ25o+WDuqCQck4XwK/1W2g==" saltValue="Z2Hj6CI84oFPWFrjm8yosg==" spinCount="100000" sheet="1" formatCells="0" formatColumns="0" formatRows="0" insertColumns="0" insertRows="0"/>
  <mergeCells count="25">
    <mergeCell ref="O12:O13"/>
    <mergeCell ref="S12:X13"/>
    <mergeCell ref="K12:K13"/>
    <mergeCell ref="D15:K15"/>
    <mergeCell ref="D20:K20"/>
    <mergeCell ref="J12:J13"/>
    <mergeCell ref="C14:K14"/>
    <mergeCell ref="S14:X14"/>
    <mergeCell ref="H12:I12"/>
    <mergeCell ref="C12:C13"/>
    <mergeCell ref="D12:D13"/>
    <mergeCell ref="E12:F12"/>
    <mergeCell ref="G12:G13"/>
    <mergeCell ref="C43:D43"/>
    <mergeCell ref="C44:D44"/>
    <mergeCell ref="S20:X20"/>
    <mergeCell ref="S23:X23"/>
    <mergeCell ref="S41:X41"/>
    <mergeCell ref="C32:D32"/>
    <mergeCell ref="D23:K23"/>
    <mergeCell ref="C41:K41"/>
    <mergeCell ref="S33:X33"/>
    <mergeCell ref="D33:K33"/>
    <mergeCell ref="D37:K37"/>
    <mergeCell ref="S37:X37"/>
  </mergeCells>
  <phoneticPr fontId="27" type="noConversion"/>
  <conditionalFormatting sqref="O16:O45 F55">
    <cfRule type="cellIs" dxfId="3" priority="2" operator="equal">
      <formula>"OK"</formula>
    </cfRule>
    <cfRule type="cellIs" dxfId="2" priority="3" operator="equal">
      <formula>"ERROR"</formula>
    </cfRule>
  </conditionalFormatting>
  <conditionalFormatting sqref="X16:X19 X21:X22 X24:X32 X34:X36 X38:X40 X42:X46">
    <cfRule type="cellIs" dxfId="1" priority="5"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AM308"/>
  <sheetViews>
    <sheetView zoomScale="85" zoomScaleNormal="85" workbookViewId="0">
      <pane xSplit="2" ySplit="13" topLeftCell="C57" activePane="bottomRight" state="frozen"/>
      <selection pane="topRight" activeCell="C1" sqref="C1"/>
      <selection pane="bottomLeft" activeCell="A14" sqref="A14"/>
      <selection pane="bottomRight" activeCell="I76" sqref="I76"/>
    </sheetView>
  </sheetViews>
  <sheetFormatPr defaultRowHeight="13.8" outlineLevelRow="2" x14ac:dyDescent="0.25"/>
  <cols>
    <col min="1" max="1" width="5.6640625" style="9" customWidth="1"/>
    <col min="2" max="2" width="5.21875" style="9" customWidth="1"/>
    <col min="3" max="3" width="53.21875" style="9" customWidth="1"/>
    <col min="4" max="4" width="4.88671875" style="9" customWidth="1"/>
    <col min="5" max="5" width="13.77734375" style="57" customWidth="1"/>
    <col min="6" max="6" width="3.88671875" style="9" customWidth="1"/>
    <col min="7" max="7" width="9.77734375" style="9" customWidth="1"/>
    <col min="8" max="8" width="10.88671875" style="9" customWidth="1"/>
    <col min="9" max="11" width="11.109375" style="9" bestFit="1" customWidth="1"/>
    <col min="12" max="26" width="9.33203125" style="9" bestFit="1" customWidth="1"/>
    <col min="27" max="38" width="8.88671875" style="9"/>
    <col min="39" max="39" width="4.88671875" style="9" customWidth="1"/>
    <col min="40" max="16384" width="8.88671875" style="9"/>
  </cols>
  <sheetData>
    <row r="3" spans="2:39" x14ac:dyDescent="0.25">
      <c r="B3" s="7"/>
      <c r="C3" s="7"/>
      <c r="D3" s="7"/>
      <c r="E3" s="8"/>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row>
    <row r="4" spans="2:39" ht="14.4" thickBot="1" x14ac:dyDescent="0.3">
      <c r="B4" s="7"/>
      <c r="C4" s="7"/>
      <c r="D4" s="7"/>
      <c r="E4" s="8"/>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row>
    <row r="5" spans="2:39" ht="14.4" customHeight="1" x14ac:dyDescent="0.25">
      <c r="B5" s="7"/>
      <c r="C5" s="368" t="str">
        <f>'0-Instructiuni'!C3</f>
        <v>PROGRAMUL REGIONAL NORD-VEST 2021-2027</v>
      </c>
      <c r="D5" s="369"/>
      <c r="E5" s="370"/>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row>
    <row r="6" spans="2:39" x14ac:dyDescent="0.25">
      <c r="B6" s="7"/>
      <c r="C6" s="365" t="str">
        <f>'0-Instructiuni'!C4</f>
        <v>Investiții productive pentru microîntreprinderile din regiunea de dezvoltare Nord-Vest</v>
      </c>
      <c r="D6" s="366"/>
      <c r="E6" s="36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row>
    <row r="7" spans="2:39" ht="14.4" customHeight="1" thickBot="1" x14ac:dyDescent="0.3">
      <c r="B7" s="7"/>
      <c r="C7" s="371" t="str">
        <f>'0-Instructiuni'!C5</f>
        <v>Apel de proiecte nr. PRNV/2023/131.A/1</v>
      </c>
      <c r="D7" s="372"/>
      <c r="E7" s="373"/>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row>
    <row r="8" spans="2:39" x14ac:dyDescent="0.25">
      <c r="B8" s="7"/>
      <c r="C8" s="16"/>
      <c r="D8" s="16"/>
      <c r="E8" s="8"/>
      <c r="F8" s="7"/>
      <c r="G8" s="7"/>
      <c r="H8" s="7"/>
      <c r="I8" s="17">
        <f>'1-Inputuri'!L7</f>
        <v>0</v>
      </c>
      <c r="J8" s="17">
        <f>'1-Inputuri'!M7</f>
        <v>1</v>
      </c>
      <c r="K8" s="17">
        <f>'1-Inputuri'!N7</f>
        <v>2</v>
      </c>
      <c r="L8" s="17">
        <f>'1-Inputuri'!O7</f>
        <v>3</v>
      </c>
      <c r="M8" s="17">
        <f>'1-Inputuri'!P7</f>
        <v>4</v>
      </c>
      <c r="N8" s="17">
        <f>'1-Inputuri'!Q7</f>
        <v>5</v>
      </c>
      <c r="O8" s="17">
        <f>'1-Inputuri'!R7</f>
        <v>6</v>
      </c>
      <c r="P8" s="17">
        <f>'1-Inputuri'!S7</f>
        <v>7</v>
      </c>
      <c r="Q8" s="17">
        <f>'1-Inputuri'!T7</f>
        <v>8</v>
      </c>
      <c r="R8" s="17">
        <f>'1-Inputuri'!U7</f>
        <v>9</v>
      </c>
      <c r="S8" s="17">
        <f>'1-Inputuri'!V7</f>
        <v>10</v>
      </c>
      <c r="T8" s="17">
        <f>'1-Inputuri'!W7</f>
        <v>11</v>
      </c>
      <c r="U8" s="17">
        <f>'1-Inputuri'!X7</f>
        <v>12</v>
      </c>
      <c r="V8" s="17">
        <f>'1-Inputuri'!Y7</f>
        <v>13</v>
      </c>
      <c r="W8" s="17">
        <f>'1-Inputuri'!Z7</f>
        <v>14</v>
      </c>
      <c r="X8" s="17">
        <f>'1-Inputuri'!AA7</f>
        <v>15</v>
      </c>
      <c r="Y8" s="17">
        <f>'1-Inputuri'!AB7</f>
        <v>16</v>
      </c>
      <c r="Z8" s="17">
        <f>'1-Inputuri'!AC7</f>
        <v>17</v>
      </c>
      <c r="AA8" s="17">
        <f>'1-Inputuri'!AD7</f>
        <v>18</v>
      </c>
      <c r="AB8" s="17">
        <f>'1-Inputuri'!AE7</f>
        <v>19</v>
      </c>
      <c r="AC8" s="17">
        <f>'1-Inputuri'!AF7</f>
        <v>20</v>
      </c>
      <c r="AD8" s="17">
        <f>'1-Inputuri'!AG7</f>
        <v>21</v>
      </c>
      <c r="AE8" s="17">
        <f>'1-Inputuri'!AH7</f>
        <v>22</v>
      </c>
      <c r="AF8" s="17">
        <f>'1-Inputuri'!AI7</f>
        <v>23</v>
      </c>
      <c r="AG8" s="17">
        <f>'1-Inputuri'!AJ7</f>
        <v>24</v>
      </c>
      <c r="AH8" s="17">
        <f>'1-Inputuri'!AK7</f>
        <v>25</v>
      </c>
      <c r="AI8" s="17">
        <f>'1-Inputuri'!AL7</f>
        <v>26</v>
      </c>
      <c r="AJ8" s="17">
        <f>'1-Inputuri'!AM7</f>
        <v>27</v>
      </c>
      <c r="AK8" s="17">
        <f>'1-Inputuri'!AN7</f>
        <v>28</v>
      </c>
      <c r="AL8" s="17">
        <f>'1-Inputuri'!AO7</f>
        <v>29</v>
      </c>
      <c r="AM8" s="7"/>
    </row>
    <row r="9" spans="2:39" s="149" customFormat="1" ht="21.6" customHeight="1" x14ac:dyDescent="0.25">
      <c r="B9" s="148"/>
      <c r="C9" s="260" t="s">
        <v>88</v>
      </c>
      <c r="D9" s="261"/>
      <c r="E9" s="261"/>
      <c r="F9" s="262"/>
      <c r="G9" s="170" t="s">
        <v>202</v>
      </c>
      <c r="H9" s="170" t="s">
        <v>203</v>
      </c>
      <c r="I9" s="170">
        <f>'1-Inputuri'!L8</f>
        <v>2025</v>
      </c>
      <c r="J9" s="170">
        <f>'1-Inputuri'!M8</f>
        <v>2026</v>
      </c>
      <c r="K9" s="170">
        <f>'1-Inputuri'!N8</f>
        <v>2027</v>
      </c>
      <c r="L9" s="170">
        <f>'1-Inputuri'!O8</f>
        <v>2028</v>
      </c>
      <c r="M9" s="170">
        <f>'1-Inputuri'!P8</f>
        <v>2029</v>
      </c>
      <c r="N9" s="170">
        <f>'1-Inputuri'!Q8</f>
        <v>2030</v>
      </c>
      <c r="O9" s="170">
        <f>'1-Inputuri'!R8</f>
        <v>2031</v>
      </c>
      <c r="P9" s="170">
        <f>'1-Inputuri'!S8</f>
        <v>2032</v>
      </c>
      <c r="Q9" s="170">
        <f>'1-Inputuri'!T8</f>
        <v>2033</v>
      </c>
      <c r="R9" s="170">
        <f>'1-Inputuri'!U8</f>
        <v>2034</v>
      </c>
      <c r="S9" s="170">
        <f>'1-Inputuri'!V8</f>
        <v>2035</v>
      </c>
      <c r="T9" s="170">
        <f>'1-Inputuri'!W8</f>
        <v>2036</v>
      </c>
      <c r="U9" s="170">
        <f>'1-Inputuri'!X8</f>
        <v>2037</v>
      </c>
      <c r="V9" s="170">
        <f>'1-Inputuri'!Y8</f>
        <v>2038</v>
      </c>
      <c r="W9" s="170">
        <f>'1-Inputuri'!Z8</f>
        <v>2039</v>
      </c>
      <c r="X9" s="170">
        <f>'1-Inputuri'!AA8</f>
        <v>2040</v>
      </c>
      <c r="Y9" s="170">
        <f>'1-Inputuri'!AB8</f>
        <v>2041</v>
      </c>
      <c r="Z9" s="170">
        <f>'1-Inputuri'!AC8</f>
        <v>2042</v>
      </c>
      <c r="AA9" s="170">
        <f>'1-Inputuri'!AD8</f>
        <v>2043</v>
      </c>
      <c r="AB9" s="170">
        <f>'1-Inputuri'!AE8</f>
        <v>2044</v>
      </c>
      <c r="AC9" s="170">
        <f>'1-Inputuri'!AF8</f>
        <v>2045</v>
      </c>
      <c r="AD9" s="170">
        <f>'1-Inputuri'!AG8</f>
        <v>2046</v>
      </c>
      <c r="AE9" s="170">
        <f>'1-Inputuri'!AH8</f>
        <v>2047</v>
      </c>
      <c r="AF9" s="170">
        <f>'1-Inputuri'!AI8</f>
        <v>2048</v>
      </c>
      <c r="AG9" s="170">
        <f>'1-Inputuri'!AJ8</f>
        <v>2049</v>
      </c>
      <c r="AH9" s="170">
        <f>'1-Inputuri'!AK8</f>
        <v>2050</v>
      </c>
      <c r="AI9" s="170">
        <f>'1-Inputuri'!AL8</f>
        <v>2051</v>
      </c>
      <c r="AJ9" s="170">
        <f>'1-Inputuri'!AM8</f>
        <v>2052</v>
      </c>
      <c r="AK9" s="170">
        <f>'1-Inputuri'!AN8</f>
        <v>2053</v>
      </c>
      <c r="AL9" s="170">
        <f>'1-Inputuri'!AO8</f>
        <v>2054</v>
      </c>
      <c r="AM9" s="148"/>
    </row>
    <row r="10" spans="2:39" s="149" customFormat="1" ht="15.6" hidden="1" x14ac:dyDescent="0.25">
      <c r="B10" s="148"/>
      <c r="C10" s="171"/>
      <c r="D10" s="172"/>
      <c r="E10" s="170"/>
      <c r="F10" s="173"/>
      <c r="G10" s="173"/>
      <c r="H10" s="173"/>
      <c r="I10" s="174">
        <f>DATE(I9,12,31)</f>
        <v>46022</v>
      </c>
      <c r="J10" s="174">
        <f t="shared" ref="J10:AL10" si="0">DATE(J9,12,31)</f>
        <v>46387</v>
      </c>
      <c r="K10" s="174">
        <f t="shared" si="0"/>
        <v>46752</v>
      </c>
      <c r="L10" s="174">
        <f t="shared" si="0"/>
        <v>47118</v>
      </c>
      <c r="M10" s="174">
        <f t="shared" si="0"/>
        <v>47483</v>
      </c>
      <c r="N10" s="174">
        <f t="shared" si="0"/>
        <v>47848</v>
      </c>
      <c r="O10" s="174">
        <f t="shared" si="0"/>
        <v>48213</v>
      </c>
      <c r="P10" s="174">
        <f t="shared" si="0"/>
        <v>48579</v>
      </c>
      <c r="Q10" s="174">
        <f t="shared" si="0"/>
        <v>48944</v>
      </c>
      <c r="R10" s="174">
        <f t="shared" si="0"/>
        <v>49309</v>
      </c>
      <c r="S10" s="174">
        <f t="shared" si="0"/>
        <v>49674</v>
      </c>
      <c r="T10" s="174">
        <f t="shared" si="0"/>
        <v>50040</v>
      </c>
      <c r="U10" s="174">
        <f t="shared" si="0"/>
        <v>50405</v>
      </c>
      <c r="V10" s="174">
        <f t="shared" si="0"/>
        <v>50770</v>
      </c>
      <c r="W10" s="174">
        <f t="shared" si="0"/>
        <v>51135</v>
      </c>
      <c r="X10" s="174">
        <f t="shared" si="0"/>
        <v>51501</v>
      </c>
      <c r="Y10" s="174">
        <f t="shared" si="0"/>
        <v>51866</v>
      </c>
      <c r="Z10" s="174">
        <f t="shared" si="0"/>
        <v>52231</v>
      </c>
      <c r="AA10" s="174">
        <f t="shared" si="0"/>
        <v>52596</v>
      </c>
      <c r="AB10" s="174">
        <f t="shared" si="0"/>
        <v>52962</v>
      </c>
      <c r="AC10" s="174">
        <f t="shared" si="0"/>
        <v>53327</v>
      </c>
      <c r="AD10" s="174">
        <f t="shared" si="0"/>
        <v>53692</v>
      </c>
      <c r="AE10" s="174">
        <f t="shared" si="0"/>
        <v>54057</v>
      </c>
      <c r="AF10" s="174">
        <f t="shared" si="0"/>
        <v>54423</v>
      </c>
      <c r="AG10" s="174">
        <f t="shared" si="0"/>
        <v>54788</v>
      </c>
      <c r="AH10" s="174">
        <f t="shared" si="0"/>
        <v>55153</v>
      </c>
      <c r="AI10" s="174">
        <f t="shared" si="0"/>
        <v>55518</v>
      </c>
      <c r="AJ10" s="174">
        <f t="shared" si="0"/>
        <v>55884</v>
      </c>
      <c r="AK10" s="174">
        <f t="shared" si="0"/>
        <v>56249</v>
      </c>
      <c r="AL10" s="174">
        <f t="shared" si="0"/>
        <v>56614</v>
      </c>
      <c r="AM10" s="148"/>
    </row>
    <row r="11" spans="2:39" s="149" customFormat="1" ht="15.6" hidden="1" x14ac:dyDescent="0.25">
      <c r="B11" s="148"/>
      <c r="C11" s="171"/>
      <c r="D11" s="172"/>
      <c r="E11" s="170"/>
      <c r="F11" s="173"/>
      <c r="G11" s="173"/>
      <c r="H11" s="173"/>
      <c r="I11" s="175" t="e">
        <f>DATEDIF(#REF!,I10,"M")</f>
        <v>#REF!</v>
      </c>
      <c r="J11" s="175">
        <f>DATEDIF(I10,J10,"M")</f>
        <v>12</v>
      </c>
      <c r="K11" s="175">
        <f t="shared" ref="K11:AL11" si="1">DATEDIF(J10,K10,"M")</f>
        <v>12</v>
      </c>
      <c r="L11" s="175">
        <f t="shared" si="1"/>
        <v>12</v>
      </c>
      <c r="M11" s="175">
        <f t="shared" si="1"/>
        <v>12</v>
      </c>
      <c r="N11" s="175">
        <f t="shared" si="1"/>
        <v>12</v>
      </c>
      <c r="O11" s="175">
        <f t="shared" si="1"/>
        <v>12</v>
      </c>
      <c r="P11" s="175">
        <f t="shared" si="1"/>
        <v>12</v>
      </c>
      <c r="Q11" s="175">
        <f t="shared" si="1"/>
        <v>12</v>
      </c>
      <c r="R11" s="175">
        <f t="shared" si="1"/>
        <v>12</v>
      </c>
      <c r="S11" s="175">
        <f t="shared" si="1"/>
        <v>12</v>
      </c>
      <c r="T11" s="175">
        <f t="shared" si="1"/>
        <v>12</v>
      </c>
      <c r="U11" s="175">
        <f t="shared" si="1"/>
        <v>12</v>
      </c>
      <c r="V11" s="175">
        <f t="shared" si="1"/>
        <v>12</v>
      </c>
      <c r="W11" s="175">
        <f t="shared" si="1"/>
        <v>12</v>
      </c>
      <c r="X11" s="175">
        <f t="shared" si="1"/>
        <v>12</v>
      </c>
      <c r="Y11" s="175">
        <f t="shared" si="1"/>
        <v>12</v>
      </c>
      <c r="Z11" s="175">
        <f t="shared" si="1"/>
        <v>12</v>
      </c>
      <c r="AA11" s="175">
        <f t="shared" si="1"/>
        <v>12</v>
      </c>
      <c r="AB11" s="175">
        <f t="shared" si="1"/>
        <v>12</v>
      </c>
      <c r="AC11" s="175">
        <f t="shared" si="1"/>
        <v>12</v>
      </c>
      <c r="AD11" s="175">
        <f t="shared" si="1"/>
        <v>12</v>
      </c>
      <c r="AE11" s="175">
        <f t="shared" si="1"/>
        <v>12</v>
      </c>
      <c r="AF11" s="175">
        <f t="shared" si="1"/>
        <v>12</v>
      </c>
      <c r="AG11" s="175">
        <f t="shared" si="1"/>
        <v>12</v>
      </c>
      <c r="AH11" s="175">
        <f t="shared" si="1"/>
        <v>12</v>
      </c>
      <c r="AI11" s="175">
        <f t="shared" si="1"/>
        <v>12</v>
      </c>
      <c r="AJ11" s="175">
        <f t="shared" si="1"/>
        <v>12</v>
      </c>
      <c r="AK11" s="175">
        <f t="shared" si="1"/>
        <v>12</v>
      </c>
      <c r="AL11" s="175">
        <f t="shared" si="1"/>
        <v>12</v>
      </c>
      <c r="AM11" s="148"/>
    </row>
    <row r="12" spans="2:39" s="149" customFormat="1" ht="22.8" customHeight="1" x14ac:dyDescent="0.25">
      <c r="B12" s="148"/>
      <c r="C12" s="260" t="s">
        <v>89</v>
      </c>
      <c r="D12" s="261"/>
      <c r="E12" s="261"/>
      <c r="F12" s="262"/>
      <c r="G12" s="176" t="s">
        <v>357</v>
      </c>
      <c r="H12" s="176" t="s">
        <v>357</v>
      </c>
      <c r="I12" s="176" t="str">
        <f>'1-Inputuri'!L11</f>
        <v>Implementare</v>
      </c>
      <c r="J12" s="176" t="str">
        <f>'1-Inputuri'!M11</f>
        <v>Operare</v>
      </c>
      <c r="K12" s="176" t="str">
        <f>'1-Inputuri'!N11</f>
        <v>Operare</v>
      </c>
      <c r="L12" s="176" t="str">
        <f>'1-Inputuri'!O11</f>
        <v>Operare</v>
      </c>
      <c r="M12" s="176" t="str">
        <f>'1-Inputuri'!P11</f>
        <v>Operare</v>
      </c>
      <c r="N12" s="176" t="str">
        <f>'1-Inputuri'!Q11</f>
        <v>Operare</v>
      </c>
      <c r="O12" s="176" t="str">
        <f>'1-Inputuri'!R11</f>
        <v>Operare</v>
      </c>
      <c r="P12" s="176" t="str">
        <f>'1-Inputuri'!S11</f>
        <v>Operare</v>
      </c>
      <c r="Q12" s="176" t="str">
        <f>'1-Inputuri'!T11</f>
        <v>Operare</v>
      </c>
      <c r="R12" s="176" t="str">
        <f>'1-Inputuri'!U11</f>
        <v>Operare</v>
      </c>
      <c r="S12" s="176" t="str">
        <f>'1-Inputuri'!V11</f>
        <v>Operare</v>
      </c>
      <c r="T12" s="176" t="str">
        <f>'1-Inputuri'!W11</f>
        <v>Operare</v>
      </c>
      <c r="U12" s="176" t="str">
        <f>'1-Inputuri'!X11</f>
        <v>Operare</v>
      </c>
      <c r="V12" s="176" t="str">
        <f>'1-Inputuri'!Y11</f>
        <v>Operare</v>
      </c>
      <c r="W12" s="176" t="str">
        <f>'1-Inputuri'!Z11</f>
        <v>Operare</v>
      </c>
      <c r="X12" s="176" t="str">
        <f>'1-Inputuri'!AA11</f>
        <v>Operare</v>
      </c>
      <c r="Y12" s="176" t="str">
        <f>'1-Inputuri'!AB11</f>
        <v>Operare</v>
      </c>
      <c r="Z12" s="176" t="str">
        <f>'1-Inputuri'!AC11</f>
        <v>Operare</v>
      </c>
      <c r="AA12" s="176" t="str">
        <f>'1-Inputuri'!AD11</f>
        <v>Operare</v>
      </c>
      <c r="AB12" s="176" t="str">
        <f>'1-Inputuri'!AE11</f>
        <v>Operare</v>
      </c>
      <c r="AC12" s="176" t="str">
        <f>'1-Inputuri'!AF11</f>
        <v>Operare</v>
      </c>
      <c r="AD12" s="176" t="str">
        <f>'1-Inputuri'!AG11</f>
        <v>Operare</v>
      </c>
      <c r="AE12" s="176" t="str">
        <f>'1-Inputuri'!AH11</f>
        <v>Operare</v>
      </c>
      <c r="AF12" s="176" t="str">
        <f>'1-Inputuri'!AI11</f>
        <v>Operare</v>
      </c>
      <c r="AG12" s="176" t="str">
        <f>'1-Inputuri'!AJ11</f>
        <v>Operare</v>
      </c>
      <c r="AH12" s="176" t="str">
        <f>'1-Inputuri'!AK11</f>
        <v>Operare</v>
      </c>
      <c r="AI12" s="176" t="str">
        <f>'1-Inputuri'!AL11</f>
        <v>Operare</v>
      </c>
      <c r="AJ12" s="176" t="str">
        <f>'1-Inputuri'!AM11</f>
        <v>Operare</v>
      </c>
      <c r="AK12" s="176" t="str">
        <f>'1-Inputuri'!AN11</f>
        <v>Operare</v>
      </c>
      <c r="AL12" s="176" t="str">
        <f>'1-Inputuri'!AO11</f>
        <v>Operare</v>
      </c>
      <c r="AM12" s="148"/>
    </row>
    <row r="13" spans="2:39" ht="22.8" customHeight="1" x14ac:dyDescent="0.25">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row>
    <row r="14" spans="2:39" ht="22.8" customHeight="1" x14ac:dyDescent="0.25">
      <c r="E14" s="9"/>
    </row>
    <row r="15" spans="2:39" x14ac:dyDescent="0.25">
      <c r="B15" s="7"/>
      <c r="C15" s="7"/>
      <c r="D15" s="7"/>
      <c r="E15" s="18"/>
      <c r="F15" s="16"/>
      <c r="G15" s="16"/>
      <c r="H15" s="16"/>
      <c r="I15" s="16"/>
      <c r="J15" s="16"/>
      <c r="K15" s="16"/>
      <c r="L15" s="16"/>
      <c r="M15" s="16"/>
      <c r="N15" s="16"/>
      <c r="O15" s="16"/>
      <c r="P15" s="16"/>
      <c r="Q15" s="16"/>
      <c r="R15" s="16"/>
      <c r="S15" s="16"/>
      <c r="T15" s="7"/>
      <c r="U15" s="7"/>
      <c r="V15" s="7"/>
      <c r="W15" s="7"/>
      <c r="X15" s="7"/>
      <c r="Y15" s="7"/>
      <c r="Z15" s="7"/>
      <c r="AA15" s="7"/>
      <c r="AB15" s="7"/>
      <c r="AC15" s="7"/>
      <c r="AD15" s="7"/>
      <c r="AE15" s="7"/>
      <c r="AF15" s="7"/>
      <c r="AG15" s="7"/>
      <c r="AH15" s="7"/>
      <c r="AI15" s="7"/>
      <c r="AJ15" s="7"/>
      <c r="AK15" s="7"/>
      <c r="AL15" s="7"/>
      <c r="AM15" s="7"/>
    </row>
    <row r="16" spans="2:39" s="23" customFormat="1" ht="27" customHeight="1" x14ac:dyDescent="0.3">
      <c r="B16" s="19"/>
      <c r="C16" s="20" t="s">
        <v>198</v>
      </c>
      <c r="D16" s="32"/>
      <c r="E16" s="33"/>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19"/>
    </row>
    <row r="17" spans="2:39" ht="13.2" customHeight="1" x14ac:dyDescent="0.25">
      <c r="B17" s="7"/>
      <c r="C17" s="7"/>
      <c r="D17" s="7"/>
      <c r="E17" s="8"/>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row>
    <row r="18" spans="2:39" outlineLevel="1" x14ac:dyDescent="0.25">
      <c r="B18" s="7"/>
      <c r="C18" s="30" t="s">
        <v>114</v>
      </c>
      <c r="D18" s="7"/>
      <c r="E18" s="34" t="s">
        <v>112</v>
      </c>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row>
    <row r="19" spans="2:39" ht="13.2" customHeight="1" outlineLevel="1" x14ac:dyDescent="0.25">
      <c r="B19" s="7"/>
      <c r="C19" s="35"/>
      <c r="D19" s="7"/>
      <c r="E19" s="8"/>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row>
    <row r="20" spans="2:39" outlineLevel="1" x14ac:dyDescent="0.25">
      <c r="B20" s="7"/>
      <c r="C20" s="96" t="s">
        <v>124</v>
      </c>
      <c r="D20" s="7"/>
      <c r="E20" s="8"/>
      <c r="F20" s="7"/>
      <c r="G20" s="7"/>
      <c r="H20" s="7"/>
      <c r="I20" s="7"/>
      <c r="J20" s="7"/>
      <c r="K20" s="7"/>
      <c r="L20" s="48"/>
      <c r="M20" s="97"/>
      <c r="N20" s="7"/>
      <c r="O20" s="7"/>
      <c r="P20" s="7"/>
      <c r="Q20" s="7"/>
      <c r="R20" s="7"/>
      <c r="S20" s="7"/>
      <c r="T20" s="7"/>
      <c r="U20" s="7"/>
      <c r="V20" s="7"/>
      <c r="W20" s="7"/>
      <c r="X20" s="7"/>
      <c r="Y20" s="7"/>
      <c r="Z20" s="7"/>
      <c r="AA20" s="7"/>
      <c r="AB20" s="7"/>
      <c r="AC20" s="7"/>
      <c r="AD20" s="7"/>
      <c r="AE20" s="7"/>
      <c r="AF20" s="7"/>
      <c r="AG20" s="7"/>
      <c r="AH20" s="7"/>
      <c r="AI20" s="7"/>
      <c r="AJ20" s="7"/>
      <c r="AK20" s="7"/>
      <c r="AL20" s="7"/>
      <c r="AM20" s="7"/>
    </row>
    <row r="21" spans="2:39" outlineLevel="1" x14ac:dyDescent="0.25">
      <c r="B21" s="7"/>
      <c r="C21" s="98" t="s">
        <v>358</v>
      </c>
      <c r="D21" s="7"/>
      <c r="E21" s="50" t="s">
        <v>99</v>
      </c>
      <c r="F21" s="7"/>
      <c r="G21" s="51">
        <f>'2-Bilant_Solicitant'!G134</f>
        <v>0</v>
      </c>
      <c r="H21" s="51">
        <f>'2-Bilant_Solicitant'!H134</f>
        <v>0</v>
      </c>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7"/>
    </row>
    <row r="22" spans="2:39" ht="15" customHeight="1" outlineLevel="1" x14ac:dyDescent="0.25">
      <c r="B22" s="7"/>
      <c r="C22" s="98" t="s">
        <v>125</v>
      </c>
      <c r="D22" s="7"/>
      <c r="E22" s="50" t="s">
        <v>99</v>
      </c>
      <c r="F22" s="7"/>
      <c r="G22" s="263">
        <v>0</v>
      </c>
      <c r="H22" s="263">
        <v>0</v>
      </c>
      <c r="I22" s="186">
        <f>IF(I8&lt;='1-Inputuri'!$I$48,'1-Inputuri'!L57,0)</f>
        <v>0</v>
      </c>
      <c r="J22" s="186">
        <f>IF(J8&lt;='1-Inputuri'!$I$48,'1-Inputuri'!M57,0)</f>
        <v>0</v>
      </c>
      <c r="K22" s="186">
        <f>IF(K8&lt;='1-Inputuri'!$I$48,'1-Inputuri'!N57,0)</f>
        <v>0</v>
      </c>
      <c r="L22" s="186">
        <f>IF(L8&lt;='1-Inputuri'!$I$48,'1-Inputuri'!O57,0)</f>
        <v>0</v>
      </c>
      <c r="M22" s="186">
        <f>IF(M8&lt;='1-Inputuri'!$I$48,'1-Inputuri'!P57,0)</f>
        <v>0</v>
      </c>
      <c r="N22" s="186">
        <f>IF(N8&lt;='1-Inputuri'!$I$48,'1-Inputuri'!Q57,0)</f>
        <v>0</v>
      </c>
      <c r="O22" s="186">
        <f>IF(O8&lt;='1-Inputuri'!$I$48,'1-Inputuri'!R57,0)</f>
        <v>0</v>
      </c>
      <c r="P22" s="186">
        <f>IF(P8&lt;='1-Inputuri'!$I$48,'1-Inputuri'!S57,0)</f>
        <v>0</v>
      </c>
      <c r="Q22" s="186">
        <f>IF(Q8&lt;='1-Inputuri'!$I$48,'1-Inputuri'!T57,0)</f>
        <v>0</v>
      </c>
      <c r="R22" s="186">
        <f>IF(R8&lt;='1-Inputuri'!$I$48,'1-Inputuri'!U57,0)</f>
        <v>0</v>
      </c>
      <c r="S22" s="186">
        <f>IF(S8&lt;='1-Inputuri'!$I$48,'1-Inputuri'!V57,0)</f>
        <v>0</v>
      </c>
      <c r="T22" s="186">
        <f>IF(T8&lt;='1-Inputuri'!$I$48,'1-Inputuri'!W57,0)</f>
        <v>0</v>
      </c>
      <c r="U22" s="186">
        <f>IF(U8&lt;='1-Inputuri'!$I$48,'1-Inputuri'!X57,0)</f>
        <v>0</v>
      </c>
      <c r="V22" s="186">
        <f>IF(V8&lt;='1-Inputuri'!$I$48,'1-Inputuri'!Y57,0)</f>
        <v>0</v>
      </c>
      <c r="W22" s="186">
        <f>IF(W8&lt;='1-Inputuri'!$I$48,'1-Inputuri'!Z57,0)</f>
        <v>0</v>
      </c>
      <c r="X22" s="186">
        <f>IF(X8&lt;='1-Inputuri'!$I$48,'1-Inputuri'!AA57,0)</f>
        <v>0</v>
      </c>
      <c r="Y22" s="186">
        <f>IF(Y8&lt;='1-Inputuri'!$I$48,'1-Inputuri'!AB57,0)</f>
        <v>0</v>
      </c>
      <c r="Z22" s="186">
        <f>IF(Z8&lt;='1-Inputuri'!$I$48,'1-Inputuri'!AC57,0)</f>
        <v>0</v>
      </c>
      <c r="AA22" s="186">
        <f>IF(AA8&lt;='1-Inputuri'!$I$48,'1-Inputuri'!AD57,0)</f>
        <v>0</v>
      </c>
      <c r="AB22" s="186">
        <f>IF(AB8&lt;='1-Inputuri'!$I$48,'1-Inputuri'!AE57,0)</f>
        <v>0</v>
      </c>
      <c r="AC22" s="186">
        <f>IF(AC8&lt;='1-Inputuri'!$I$48,'1-Inputuri'!AF57,0)</f>
        <v>0</v>
      </c>
      <c r="AD22" s="186">
        <f>IF(AD8&lt;='1-Inputuri'!$I$48,'1-Inputuri'!AG57,0)</f>
        <v>0</v>
      </c>
      <c r="AE22" s="186">
        <f>IF(AE8&lt;='1-Inputuri'!$I$48,'1-Inputuri'!AH57,0)</f>
        <v>0</v>
      </c>
      <c r="AF22" s="186">
        <f>IF(AF8&lt;='1-Inputuri'!$I$48,'1-Inputuri'!AI57,0)</f>
        <v>0</v>
      </c>
      <c r="AG22" s="186">
        <f>IF(AG8&lt;='1-Inputuri'!$I$48,'1-Inputuri'!AJ57,0)</f>
        <v>0</v>
      </c>
      <c r="AH22" s="186">
        <f>IF(AH8&lt;='1-Inputuri'!$I$48,'1-Inputuri'!AK57,0)</f>
        <v>0</v>
      </c>
      <c r="AI22" s="186">
        <f>IF(AI8&lt;='1-Inputuri'!$I$48,'1-Inputuri'!AL57,0)</f>
        <v>0</v>
      </c>
      <c r="AJ22" s="186">
        <f>IF(AJ8&lt;='1-Inputuri'!$I$48,'1-Inputuri'!AM57,0)</f>
        <v>0</v>
      </c>
      <c r="AK22" s="186">
        <f>IF(AK8&lt;='1-Inputuri'!$I$48,'1-Inputuri'!AN57,0)</f>
        <v>0</v>
      </c>
      <c r="AL22" s="186">
        <f>IF(AL8&lt;='1-Inputuri'!$I$48,'1-Inputuri'!AO57,0)</f>
        <v>0</v>
      </c>
      <c r="AM22" s="7"/>
    </row>
    <row r="23" spans="2:39" outlineLevel="2" x14ac:dyDescent="0.25">
      <c r="B23" s="7"/>
      <c r="C23" s="99" t="s">
        <v>128</v>
      </c>
      <c r="D23" s="7"/>
      <c r="E23" s="50" t="s">
        <v>99</v>
      </c>
      <c r="F23" s="7"/>
      <c r="G23" s="264">
        <f t="shared" ref="G23:H23" si="2">SUM(G21:G22)</f>
        <v>0</v>
      </c>
      <c r="H23" s="264">
        <f t="shared" si="2"/>
        <v>0</v>
      </c>
      <c r="I23" s="264">
        <f>SUM(I21:I22)</f>
        <v>0</v>
      </c>
      <c r="J23" s="264">
        <f>SUM(J21:J22)</f>
        <v>0</v>
      </c>
      <c r="K23" s="264">
        <f t="shared" ref="K23:AL23" si="3">SUM(K21:K22)</f>
        <v>0</v>
      </c>
      <c r="L23" s="264">
        <f t="shared" si="3"/>
        <v>0</v>
      </c>
      <c r="M23" s="264">
        <f t="shared" si="3"/>
        <v>0</v>
      </c>
      <c r="N23" s="264">
        <f t="shared" si="3"/>
        <v>0</v>
      </c>
      <c r="O23" s="264">
        <f t="shared" si="3"/>
        <v>0</v>
      </c>
      <c r="P23" s="264">
        <f t="shared" si="3"/>
        <v>0</v>
      </c>
      <c r="Q23" s="264">
        <f t="shared" si="3"/>
        <v>0</v>
      </c>
      <c r="R23" s="264">
        <f t="shared" si="3"/>
        <v>0</v>
      </c>
      <c r="S23" s="264">
        <f t="shared" si="3"/>
        <v>0</v>
      </c>
      <c r="T23" s="264">
        <f t="shared" si="3"/>
        <v>0</v>
      </c>
      <c r="U23" s="264">
        <f t="shared" si="3"/>
        <v>0</v>
      </c>
      <c r="V23" s="264">
        <f t="shared" si="3"/>
        <v>0</v>
      </c>
      <c r="W23" s="264">
        <f t="shared" si="3"/>
        <v>0</v>
      </c>
      <c r="X23" s="264">
        <f t="shared" si="3"/>
        <v>0</v>
      </c>
      <c r="Y23" s="264">
        <f t="shared" si="3"/>
        <v>0</v>
      </c>
      <c r="Z23" s="264">
        <f t="shared" si="3"/>
        <v>0</v>
      </c>
      <c r="AA23" s="264">
        <f t="shared" si="3"/>
        <v>0</v>
      </c>
      <c r="AB23" s="264">
        <f t="shared" si="3"/>
        <v>0</v>
      </c>
      <c r="AC23" s="264">
        <f t="shared" si="3"/>
        <v>0</v>
      </c>
      <c r="AD23" s="264">
        <f t="shared" si="3"/>
        <v>0</v>
      </c>
      <c r="AE23" s="264">
        <f t="shared" si="3"/>
        <v>0</v>
      </c>
      <c r="AF23" s="264">
        <f t="shared" si="3"/>
        <v>0</v>
      </c>
      <c r="AG23" s="264">
        <f t="shared" si="3"/>
        <v>0</v>
      </c>
      <c r="AH23" s="264">
        <f t="shared" si="3"/>
        <v>0</v>
      </c>
      <c r="AI23" s="264">
        <f t="shared" si="3"/>
        <v>0</v>
      </c>
      <c r="AJ23" s="264">
        <f t="shared" si="3"/>
        <v>0</v>
      </c>
      <c r="AK23" s="264">
        <f t="shared" si="3"/>
        <v>0</v>
      </c>
      <c r="AL23" s="264">
        <f t="shared" si="3"/>
        <v>0</v>
      </c>
      <c r="AM23" s="7"/>
    </row>
    <row r="24" spans="2:39" ht="27.6" outlineLevel="2" x14ac:dyDescent="0.25">
      <c r="B24" s="7"/>
      <c r="C24" s="98" t="s">
        <v>161</v>
      </c>
      <c r="D24" s="7"/>
      <c r="E24" s="50" t="s">
        <v>99</v>
      </c>
      <c r="F24" s="7"/>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7"/>
    </row>
    <row r="25" spans="2:39" ht="41.4" outlineLevel="2" x14ac:dyDescent="0.25">
      <c r="B25" s="7"/>
      <c r="C25" s="98" t="s">
        <v>162</v>
      </c>
      <c r="D25" s="7"/>
      <c r="E25" s="50" t="s">
        <v>99</v>
      </c>
      <c r="F25" s="7"/>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7"/>
    </row>
    <row r="26" spans="2:39" ht="16.8" customHeight="1" outlineLevel="2" x14ac:dyDescent="0.25">
      <c r="B26" s="7"/>
      <c r="C26" s="98" t="s">
        <v>129</v>
      </c>
      <c r="D26" s="7"/>
      <c r="E26" s="50" t="s">
        <v>99</v>
      </c>
      <c r="F26" s="7"/>
      <c r="G26" s="51"/>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7"/>
    </row>
    <row r="27" spans="2:39" ht="18.600000000000001" customHeight="1" outlineLevel="2" x14ac:dyDescent="0.25">
      <c r="B27" s="7"/>
      <c r="C27" s="30" t="s">
        <v>126</v>
      </c>
      <c r="D27" s="7"/>
      <c r="E27" s="100" t="s">
        <v>99</v>
      </c>
      <c r="F27" s="7"/>
      <c r="G27" s="264">
        <f t="shared" ref="G27:H27" si="4">SUM(G23:G26)</f>
        <v>0</v>
      </c>
      <c r="H27" s="264">
        <f t="shared" si="4"/>
        <v>0</v>
      </c>
      <c r="I27" s="264">
        <f>SUM(I23:I26)</f>
        <v>0</v>
      </c>
      <c r="J27" s="264">
        <f t="shared" ref="J27:AL27" si="5">SUM(J23:J26)</f>
        <v>0</v>
      </c>
      <c r="K27" s="264">
        <f t="shared" si="5"/>
        <v>0</v>
      </c>
      <c r="L27" s="264">
        <f t="shared" si="5"/>
        <v>0</v>
      </c>
      <c r="M27" s="264">
        <f t="shared" si="5"/>
        <v>0</v>
      </c>
      <c r="N27" s="264">
        <f t="shared" si="5"/>
        <v>0</v>
      </c>
      <c r="O27" s="264">
        <f t="shared" si="5"/>
        <v>0</v>
      </c>
      <c r="P27" s="264">
        <f t="shared" si="5"/>
        <v>0</v>
      </c>
      <c r="Q27" s="264">
        <f t="shared" si="5"/>
        <v>0</v>
      </c>
      <c r="R27" s="264">
        <f t="shared" si="5"/>
        <v>0</v>
      </c>
      <c r="S27" s="264">
        <f t="shared" si="5"/>
        <v>0</v>
      </c>
      <c r="T27" s="264">
        <f t="shared" si="5"/>
        <v>0</v>
      </c>
      <c r="U27" s="264">
        <f t="shared" si="5"/>
        <v>0</v>
      </c>
      <c r="V27" s="264">
        <f t="shared" si="5"/>
        <v>0</v>
      </c>
      <c r="W27" s="264">
        <f t="shared" si="5"/>
        <v>0</v>
      </c>
      <c r="X27" s="264">
        <f t="shared" si="5"/>
        <v>0</v>
      </c>
      <c r="Y27" s="264">
        <f t="shared" si="5"/>
        <v>0</v>
      </c>
      <c r="Z27" s="264">
        <f t="shared" si="5"/>
        <v>0</v>
      </c>
      <c r="AA27" s="264">
        <f t="shared" si="5"/>
        <v>0</v>
      </c>
      <c r="AB27" s="264">
        <f t="shared" si="5"/>
        <v>0</v>
      </c>
      <c r="AC27" s="264">
        <f t="shared" si="5"/>
        <v>0</v>
      </c>
      <c r="AD27" s="264">
        <f t="shared" si="5"/>
        <v>0</v>
      </c>
      <c r="AE27" s="264">
        <f t="shared" si="5"/>
        <v>0</v>
      </c>
      <c r="AF27" s="264">
        <f t="shared" si="5"/>
        <v>0</v>
      </c>
      <c r="AG27" s="264">
        <f t="shared" si="5"/>
        <v>0</v>
      </c>
      <c r="AH27" s="264">
        <f t="shared" si="5"/>
        <v>0</v>
      </c>
      <c r="AI27" s="264">
        <f t="shared" si="5"/>
        <v>0</v>
      </c>
      <c r="AJ27" s="264">
        <f t="shared" si="5"/>
        <v>0</v>
      </c>
      <c r="AK27" s="264">
        <f t="shared" si="5"/>
        <v>0</v>
      </c>
      <c r="AL27" s="264">
        <f t="shared" si="5"/>
        <v>0</v>
      </c>
      <c r="AM27" s="7"/>
    </row>
    <row r="28" spans="2:39" outlineLevel="2" x14ac:dyDescent="0.25">
      <c r="B28" s="7"/>
      <c r="C28" s="35"/>
      <c r="D28" s="7"/>
      <c r="E28" s="101"/>
      <c r="F28" s="7"/>
      <c r="G28" s="102"/>
      <c r="H28" s="102"/>
      <c r="I28" s="102"/>
      <c r="J28" s="102"/>
      <c r="K28" s="10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2"/>
      <c r="AK28" s="102"/>
      <c r="AL28" s="102"/>
      <c r="AM28" s="7"/>
    </row>
    <row r="29" spans="2:39" outlineLevel="2" x14ac:dyDescent="0.25">
      <c r="B29" s="7"/>
      <c r="C29" s="96" t="s">
        <v>127</v>
      </c>
      <c r="D29" s="7"/>
      <c r="E29" s="103"/>
      <c r="F29" s="7"/>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c r="AL29" s="104"/>
      <c r="AM29" s="7"/>
    </row>
    <row r="30" spans="2:39" outlineLevel="2" x14ac:dyDescent="0.25">
      <c r="B30" s="7"/>
      <c r="C30" s="64" t="s">
        <v>359</v>
      </c>
      <c r="D30" s="7"/>
      <c r="E30" s="50" t="s">
        <v>99</v>
      </c>
      <c r="F30" s="7"/>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7"/>
    </row>
    <row r="31" spans="2:39" ht="15.6" customHeight="1" outlineLevel="2" x14ac:dyDescent="0.25">
      <c r="B31" s="7"/>
      <c r="C31" s="64" t="s">
        <v>130</v>
      </c>
      <c r="D31" s="7"/>
      <c r="E31" s="50" t="s">
        <v>99</v>
      </c>
      <c r="F31" s="7"/>
      <c r="G31" s="263">
        <v>0</v>
      </c>
      <c r="H31" s="263">
        <v>0</v>
      </c>
      <c r="I31" s="186">
        <f>IF(I8&lt;='1-Inputuri'!$I$48,'1-Inputuri'!L61+'1-Inputuri'!L62+'1-Inputuri'!L64+'1-Inputuri'!L65,0)</f>
        <v>0</v>
      </c>
      <c r="J31" s="186">
        <f>IF(J8&lt;='1-Inputuri'!$I$48,'1-Inputuri'!M61+'1-Inputuri'!M62+'1-Inputuri'!M64+'1-Inputuri'!M65,0)</f>
        <v>0</v>
      </c>
      <c r="K31" s="186">
        <f>IF(K8&lt;='1-Inputuri'!$I$48,'1-Inputuri'!N61+'1-Inputuri'!N62+'1-Inputuri'!N64+'1-Inputuri'!N65,0)</f>
        <v>0</v>
      </c>
      <c r="L31" s="186">
        <f>IF(L8&lt;='1-Inputuri'!$I$48,'1-Inputuri'!O61+'1-Inputuri'!O62+'1-Inputuri'!O64+'1-Inputuri'!O65,0)</f>
        <v>0</v>
      </c>
      <c r="M31" s="186">
        <f>IF(M8&lt;='1-Inputuri'!$I$48,'1-Inputuri'!P61+'1-Inputuri'!P62+'1-Inputuri'!P64+'1-Inputuri'!P65,0)</f>
        <v>0</v>
      </c>
      <c r="N31" s="186">
        <f>IF(N8&lt;='1-Inputuri'!$I$48,'1-Inputuri'!Q61+'1-Inputuri'!Q62+'1-Inputuri'!Q64+'1-Inputuri'!Q65,0)</f>
        <v>0</v>
      </c>
      <c r="O31" s="186">
        <f>IF(O8&lt;='1-Inputuri'!$I$48,'1-Inputuri'!R61+'1-Inputuri'!R62+'1-Inputuri'!R64+'1-Inputuri'!R65,0)</f>
        <v>0</v>
      </c>
      <c r="P31" s="186">
        <f>IF(P8&lt;='1-Inputuri'!$I$48,'1-Inputuri'!S61+'1-Inputuri'!S62+'1-Inputuri'!S64+'1-Inputuri'!S65,0)</f>
        <v>0</v>
      </c>
      <c r="Q31" s="186">
        <f>IF(Q8&lt;='1-Inputuri'!$I$48,'1-Inputuri'!T61+'1-Inputuri'!T62+'1-Inputuri'!T64+'1-Inputuri'!T65,0)</f>
        <v>0</v>
      </c>
      <c r="R31" s="186">
        <f>IF(R8&lt;='1-Inputuri'!$I$48,'1-Inputuri'!U61+'1-Inputuri'!U62+'1-Inputuri'!U64+'1-Inputuri'!U65,0)</f>
        <v>0</v>
      </c>
      <c r="S31" s="186">
        <f>IF(S8&lt;='1-Inputuri'!$I$48,'1-Inputuri'!V61+'1-Inputuri'!V62+'1-Inputuri'!V64+'1-Inputuri'!V65,0)</f>
        <v>0</v>
      </c>
      <c r="T31" s="186">
        <f>IF(T8&lt;='1-Inputuri'!$I$48,'1-Inputuri'!W61+'1-Inputuri'!W62+'1-Inputuri'!W64+'1-Inputuri'!W65,0)</f>
        <v>0</v>
      </c>
      <c r="U31" s="186">
        <f>IF(U8&lt;='1-Inputuri'!$I$48,'1-Inputuri'!X61+'1-Inputuri'!X62+'1-Inputuri'!X64+'1-Inputuri'!X65,0)</f>
        <v>0</v>
      </c>
      <c r="V31" s="186">
        <f>IF(V8&lt;='1-Inputuri'!$I$48,'1-Inputuri'!Y61+'1-Inputuri'!Y62+'1-Inputuri'!Y64+'1-Inputuri'!Y65,0)</f>
        <v>0</v>
      </c>
      <c r="W31" s="186">
        <f>IF(W8&lt;='1-Inputuri'!$I$48,'1-Inputuri'!Z61+'1-Inputuri'!Z62+'1-Inputuri'!Z64+'1-Inputuri'!Z65,0)</f>
        <v>0</v>
      </c>
      <c r="X31" s="186">
        <f>IF(X8&lt;='1-Inputuri'!$I$48,'1-Inputuri'!AA61+'1-Inputuri'!AA62+'1-Inputuri'!AA64+'1-Inputuri'!AA65,0)</f>
        <v>0</v>
      </c>
      <c r="Y31" s="186">
        <f>IF(Y8&lt;='1-Inputuri'!$I$48,'1-Inputuri'!AB61+'1-Inputuri'!AB62+'1-Inputuri'!AB64+'1-Inputuri'!AB65,0)</f>
        <v>0</v>
      </c>
      <c r="Z31" s="186">
        <f>IF(Z8&lt;='1-Inputuri'!$I$48,'1-Inputuri'!AC61+'1-Inputuri'!AC62+'1-Inputuri'!AC64+'1-Inputuri'!AC65,0)</f>
        <v>0</v>
      </c>
      <c r="AA31" s="186">
        <f>IF(AA8&lt;='1-Inputuri'!$I$48,'1-Inputuri'!AD61+'1-Inputuri'!AD62+'1-Inputuri'!AD64+'1-Inputuri'!AD65,0)</f>
        <v>0</v>
      </c>
      <c r="AB31" s="186">
        <f>IF(AB8&lt;='1-Inputuri'!$I$48,'1-Inputuri'!AE61+'1-Inputuri'!AE62+'1-Inputuri'!AE64+'1-Inputuri'!AE65,0)</f>
        <v>0</v>
      </c>
      <c r="AC31" s="186">
        <f>IF(AC8&lt;='1-Inputuri'!$I$48,'1-Inputuri'!AF61+'1-Inputuri'!AF62+'1-Inputuri'!AF64+'1-Inputuri'!AF65,0)</f>
        <v>0</v>
      </c>
      <c r="AD31" s="186">
        <f>IF(AD8&lt;='1-Inputuri'!$I$48,'1-Inputuri'!AG61+'1-Inputuri'!AG62+'1-Inputuri'!AG64+'1-Inputuri'!AG65,0)</f>
        <v>0</v>
      </c>
      <c r="AE31" s="186">
        <f>IF(AE8&lt;='1-Inputuri'!$I$48,'1-Inputuri'!AH61+'1-Inputuri'!AH62+'1-Inputuri'!AH64+'1-Inputuri'!AH65,0)</f>
        <v>0</v>
      </c>
      <c r="AF31" s="186">
        <f>IF(AF8&lt;='1-Inputuri'!$I$48,'1-Inputuri'!AI61+'1-Inputuri'!AI62+'1-Inputuri'!AI64+'1-Inputuri'!AI65,0)</f>
        <v>0</v>
      </c>
      <c r="AG31" s="186">
        <f>IF(AG8&lt;='1-Inputuri'!$I$48,'1-Inputuri'!AJ61+'1-Inputuri'!AJ62+'1-Inputuri'!AJ64+'1-Inputuri'!AJ65,0)</f>
        <v>0</v>
      </c>
      <c r="AH31" s="186">
        <f>IF(AH8&lt;='1-Inputuri'!$I$48,'1-Inputuri'!AK61+'1-Inputuri'!AK62+'1-Inputuri'!AK64+'1-Inputuri'!AK65,0)</f>
        <v>0</v>
      </c>
      <c r="AI31" s="186">
        <f>IF(AI8&lt;='1-Inputuri'!$I$48,'1-Inputuri'!AL61+'1-Inputuri'!AL62+'1-Inputuri'!AL64+'1-Inputuri'!AL65,0)</f>
        <v>0</v>
      </c>
      <c r="AJ31" s="186">
        <f>IF(AJ8&lt;='1-Inputuri'!$I$48,'1-Inputuri'!AM61+'1-Inputuri'!AM62+'1-Inputuri'!AM64+'1-Inputuri'!AM65,0)</f>
        <v>0</v>
      </c>
      <c r="AK31" s="186">
        <f>IF(AK8&lt;='1-Inputuri'!$I$48,'1-Inputuri'!AN61+'1-Inputuri'!AN62+'1-Inputuri'!AN64+'1-Inputuri'!AN65,0)</f>
        <v>0</v>
      </c>
      <c r="AL31" s="186">
        <f>IF(AL8&lt;='1-Inputuri'!$I$48,'1-Inputuri'!AO61+'1-Inputuri'!AO62+'1-Inputuri'!AO64+'1-Inputuri'!AO65,0)</f>
        <v>0</v>
      </c>
      <c r="AM31" s="7"/>
    </row>
    <row r="32" spans="2:39" outlineLevel="2" x14ac:dyDescent="0.25">
      <c r="B32" s="7"/>
      <c r="C32" s="64" t="s">
        <v>360</v>
      </c>
      <c r="D32" s="7"/>
      <c r="E32" s="50" t="s">
        <v>99</v>
      </c>
      <c r="F32" s="7"/>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7"/>
    </row>
    <row r="33" spans="2:39" ht="16.8" customHeight="1" outlineLevel="2" x14ac:dyDescent="0.25">
      <c r="B33" s="7"/>
      <c r="C33" s="64" t="s">
        <v>131</v>
      </c>
      <c r="D33" s="7"/>
      <c r="E33" s="50" t="s">
        <v>99</v>
      </c>
      <c r="F33" s="7"/>
      <c r="G33" s="263">
        <v>0</v>
      </c>
      <c r="H33" s="263">
        <v>0</v>
      </c>
      <c r="I33" s="186">
        <f>IF(I$8&lt;='1-Inputuri'!$I$48,'1-Inputuri'!L67,0)</f>
        <v>0</v>
      </c>
      <c r="J33" s="186">
        <f>IF(J8&lt;='1-Inputuri'!$I$48,'1-Inputuri'!M67,0)</f>
        <v>0</v>
      </c>
      <c r="K33" s="186">
        <f>IF(K8&lt;='1-Inputuri'!$I$48,'1-Inputuri'!N67,0)</f>
        <v>0</v>
      </c>
      <c r="L33" s="186">
        <f>IF(L8&lt;='1-Inputuri'!$I$48,'1-Inputuri'!O67,0)</f>
        <v>0</v>
      </c>
      <c r="M33" s="186">
        <f>IF(M8&lt;='1-Inputuri'!$I$48,'1-Inputuri'!P67,0)</f>
        <v>0</v>
      </c>
      <c r="N33" s="186">
        <f>IF(N8&lt;='1-Inputuri'!$I$48,'1-Inputuri'!Q67,0)</f>
        <v>0</v>
      </c>
      <c r="O33" s="186">
        <f>IF(O8&lt;='1-Inputuri'!$I$48,'1-Inputuri'!R67,0)</f>
        <v>0</v>
      </c>
      <c r="P33" s="186">
        <f>IF(P8&lt;='1-Inputuri'!$I$48,'1-Inputuri'!S67,0)</f>
        <v>0</v>
      </c>
      <c r="Q33" s="186">
        <f>IF(Q8&lt;='1-Inputuri'!$I$48,'1-Inputuri'!T67,0)</f>
        <v>0</v>
      </c>
      <c r="R33" s="186">
        <f>IF(R8&lt;='1-Inputuri'!$I$48,'1-Inputuri'!U67,0)</f>
        <v>0</v>
      </c>
      <c r="S33" s="186">
        <f>IF(S8&lt;='1-Inputuri'!$I$48,'1-Inputuri'!V67,0)</f>
        <v>0</v>
      </c>
      <c r="T33" s="186">
        <f>IF(T8&lt;='1-Inputuri'!$I$48,'1-Inputuri'!W67,0)</f>
        <v>0</v>
      </c>
      <c r="U33" s="186">
        <f>IF(U8&lt;='1-Inputuri'!$I$48,'1-Inputuri'!X67,0)</f>
        <v>0</v>
      </c>
      <c r="V33" s="186">
        <f>IF(V8&lt;='1-Inputuri'!$I$48,'1-Inputuri'!Y67,0)</f>
        <v>0</v>
      </c>
      <c r="W33" s="186">
        <f>IF(W8&lt;='1-Inputuri'!$I$48,'1-Inputuri'!Z67,0)</f>
        <v>0</v>
      </c>
      <c r="X33" s="186">
        <f>IF(X8&lt;='1-Inputuri'!$I$48,'1-Inputuri'!AA67,0)</f>
        <v>0</v>
      </c>
      <c r="Y33" s="186">
        <f>IF(Y8&lt;='1-Inputuri'!$I$48,'1-Inputuri'!AB67,0)</f>
        <v>0</v>
      </c>
      <c r="Z33" s="186">
        <f>IF(Z8&lt;='1-Inputuri'!$I$48,'1-Inputuri'!AC67,0)</f>
        <v>0</v>
      </c>
      <c r="AA33" s="186">
        <f>IF(AA8&lt;='1-Inputuri'!$I$48,'1-Inputuri'!AD67,0)</f>
        <v>0</v>
      </c>
      <c r="AB33" s="186">
        <f>IF(AB8&lt;='1-Inputuri'!$I$48,'1-Inputuri'!AE67,0)</f>
        <v>0</v>
      </c>
      <c r="AC33" s="186">
        <f>IF(AC8&lt;='1-Inputuri'!$I$48,'1-Inputuri'!AF67,0)</f>
        <v>0</v>
      </c>
      <c r="AD33" s="186">
        <f>IF(AD8&lt;='1-Inputuri'!$I$48,'1-Inputuri'!AG67,0)</f>
        <v>0</v>
      </c>
      <c r="AE33" s="186">
        <f>IF(AE8&lt;='1-Inputuri'!$I$48,'1-Inputuri'!AH67,0)</f>
        <v>0</v>
      </c>
      <c r="AF33" s="186">
        <f>IF(AF8&lt;='1-Inputuri'!$I$48,'1-Inputuri'!AI67,0)</f>
        <v>0</v>
      </c>
      <c r="AG33" s="186">
        <f>IF(AG8&lt;='1-Inputuri'!$I$48,'1-Inputuri'!AJ67,0)</f>
        <v>0</v>
      </c>
      <c r="AH33" s="186">
        <f>IF(AH8&lt;='1-Inputuri'!$I$48,'1-Inputuri'!AK67,0)</f>
        <v>0</v>
      </c>
      <c r="AI33" s="186">
        <f>IF(AI8&lt;='1-Inputuri'!$I$48,'1-Inputuri'!AL67,0)</f>
        <v>0</v>
      </c>
      <c r="AJ33" s="186">
        <f>IF(AJ8&lt;='1-Inputuri'!$I$48,'1-Inputuri'!AM67,0)</f>
        <v>0</v>
      </c>
      <c r="AK33" s="186">
        <f>IF(AK8&lt;='1-Inputuri'!$I$48,'1-Inputuri'!AN67,0)</f>
        <v>0</v>
      </c>
      <c r="AL33" s="186">
        <f>IF(AL8&lt;='1-Inputuri'!$I$48,'1-Inputuri'!AO67,0)</f>
        <v>0</v>
      </c>
      <c r="AM33" s="7"/>
    </row>
    <row r="34" spans="2:39" outlineLevel="2" x14ac:dyDescent="0.25">
      <c r="B34" s="7"/>
      <c r="C34" s="64" t="s">
        <v>361</v>
      </c>
      <c r="D34" s="7"/>
      <c r="E34" s="50" t="s">
        <v>99</v>
      </c>
      <c r="F34" s="7"/>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7"/>
    </row>
    <row r="35" spans="2:39" ht="17.399999999999999" customHeight="1" outlineLevel="2" x14ac:dyDescent="0.25">
      <c r="B35" s="7"/>
      <c r="C35" s="64" t="s">
        <v>132</v>
      </c>
      <c r="D35" s="7"/>
      <c r="E35" s="50" t="s">
        <v>99</v>
      </c>
      <c r="F35" s="7"/>
      <c r="G35" s="263">
        <v>0</v>
      </c>
      <c r="H35" s="263">
        <v>0</v>
      </c>
      <c r="I35" s="186">
        <f>IF(I$8&lt;='1-Inputuri'!$I$48,'1-Inputuri'!L71,0)</f>
        <v>0</v>
      </c>
      <c r="J35" s="186">
        <f>IF(J$8&lt;='1-Inputuri'!$I$48,'1-Inputuri'!M71,0)</f>
        <v>0</v>
      </c>
      <c r="K35" s="186">
        <f>IF(K$8&lt;='1-Inputuri'!$I$48,'1-Inputuri'!N71,0)</f>
        <v>0</v>
      </c>
      <c r="L35" s="186">
        <f>IF(L$8&lt;='1-Inputuri'!$I$48,'1-Inputuri'!O71,0)</f>
        <v>0</v>
      </c>
      <c r="M35" s="186">
        <f>IF(M$8&lt;='1-Inputuri'!$I$48,'1-Inputuri'!P71,0)</f>
        <v>0</v>
      </c>
      <c r="N35" s="186">
        <f>IF(N$8&lt;='1-Inputuri'!$I$48,'1-Inputuri'!Q71,0)</f>
        <v>0</v>
      </c>
      <c r="O35" s="186">
        <f>IF(O$8&lt;='1-Inputuri'!$I$48,'1-Inputuri'!R71,0)</f>
        <v>0</v>
      </c>
      <c r="P35" s="186">
        <f>IF(P$8&lt;='1-Inputuri'!$I$48,'1-Inputuri'!S71,0)</f>
        <v>0</v>
      </c>
      <c r="Q35" s="186">
        <f>IF(Q$8&lt;='1-Inputuri'!$I$48,'1-Inputuri'!T71,0)</f>
        <v>0</v>
      </c>
      <c r="R35" s="186">
        <f>IF(R$8&lt;='1-Inputuri'!$I$48,'1-Inputuri'!U71,0)</f>
        <v>0</v>
      </c>
      <c r="S35" s="186">
        <f>IF(S$8&lt;='1-Inputuri'!$I$48,'1-Inputuri'!V71,0)</f>
        <v>0</v>
      </c>
      <c r="T35" s="186">
        <f>IF(T$8&lt;='1-Inputuri'!$I$48,'1-Inputuri'!W71,0)</f>
        <v>0</v>
      </c>
      <c r="U35" s="186">
        <f>IF(U$8&lt;='1-Inputuri'!$I$48,'1-Inputuri'!X71,0)</f>
        <v>0</v>
      </c>
      <c r="V35" s="186">
        <f>IF(V$8&lt;='1-Inputuri'!$I$48,'1-Inputuri'!Y71,0)</f>
        <v>0</v>
      </c>
      <c r="W35" s="186">
        <f>IF(W$8&lt;='1-Inputuri'!$I$48,'1-Inputuri'!Z71,0)</f>
        <v>0</v>
      </c>
      <c r="X35" s="186">
        <f>IF(X$8&lt;='1-Inputuri'!$I$48,'1-Inputuri'!AA71,0)</f>
        <v>0</v>
      </c>
      <c r="Y35" s="186">
        <f>IF(Y$8&lt;='1-Inputuri'!$I$48,'1-Inputuri'!AB71,0)</f>
        <v>0</v>
      </c>
      <c r="Z35" s="186">
        <f>IF(Z$8&lt;='1-Inputuri'!$I$48,'1-Inputuri'!AC71,0)</f>
        <v>0</v>
      </c>
      <c r="AA35" s="186">
        <f>IF(AA$8&lt;='1-Inputuri'!$I$48,'1-Inputuri'!AD71,0)</f>
        <v>0</v>
      </c>
      <c r="AB35" s="186">
        <f>IF(AB$8&lt;='1-Inputuri'!$I$48,'1-Inputuri'!AE71,0)</f>
        <v>0</v>
      </c>
      <c r="AC35" s="186">
        <f>IF(AC$8&lt;='1-Inputuri'!$I$48,'1-Inputuri'!AF71,0)</f>
        <v>0</v>
      </c>
      <c r="AD35" s="186">
        <f>IF(AD$8&lt;='1-Inputuri'!$I$48,'1-Inputuri'!AG71,0)</f>
        <v>0</v>
      </c>
      <c r="AE35" s="186">
        <f>IF(AE$8&lt;='1-Inputuri'!$I$48,'1-Inputuri'!AH71,0)</f>
        <v>0</v>
      </c>
      <c r="AF35" s="186">
        <f>IF(AF$8&lt;='1-Inputuri'!$I$48,'1-Inputuri'!AI71,0)</f>
        <v>0</v>
      </c>
      <c r="AG35" s="186">
        <f>IF(AG$8&lt;='1-Inputuri'!$I$48,'1-Inputuri'!AJ71,0)</f>
        <v>0</v>
      </c>
      <c r="AH35" s="186">
        <f>IF(AH$8&lt;='1-Inputuri'!$I$48,'1-Inputuri'!AK71,0)</f>
        <v>0</v>
      </c>
      <c r="AI35" s="186">
        <f>IF(AI$8&lt;='1-Inputuri'!$I$48,'1-Inputuri'!AL71,0)</f>
        <v>0</v>
      </c>
      <c r="AJ35" s="186">
        <f>IF(AJ$8&lt;='1-Inputuri'!$I$48,'1-Inputuri'!AM71,0)</f>
        <v>0</v>
      </c>
      <c r="AK35" s="186">
        <f>IF(AK$8&lt;='1-Inputuri'!$I$48,'1-Inputuri'!AN71,0)</f>
        <v>0</v>
      </c>
      <c r="AL35" s="186">
        <f>IF(AL$8&lt;='1-Inputuri'!$I$48,'1-Inputuri'!AO71,0)</f>
        <v>0</v>
      </c>
      <c r="AM35" s="7"/>
    </row>
    <row r="36" spans="2:39" outlineLevel="2" x14ac:dyDescent="0.25">
      <c r="B36" s="7"/>
      <c r="C36" s="64" t="s">
        <v>362</v>
      </c>
      <c r="D36" s="7"/>
      <c r="E36" s="50" t="s">
        <v>99</v>
      </c>
      <c r="F36" s="7"/>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7"/>
    </row>
    <row r="37" spans="2:39" ht="18" customHeight="1" outlineLevel="2" x14ac:dyDescent="0.25">
      <c r="B37" s="7"/>
      <c r="C37" s="64" t="s">
        <v>133</v>
      </c>
      <c r="D37" s="7"/>
      <c r="E37" s="50" t="s">
        <v>99</v>
      </c>
      <c r="F37" s="7"/>
      <c r="G37" s="263">
        <v>0</v>
      </c>
      <c r="H37" s="263">
        <v>0</v>
      </c>
      <c r="I37" s="186">
        <f>IF(I$8&lt;='1-Inputuri'!$I$48,'1-Inputuri'!L73,0)</f>
        <v>0</v>
      </c>
      <c r="J37" s="186">
        <f>IF(J$8&lt;='1-Inputuri'!$I$48,'1-Inputuri'!M73,0)</f>
        <v>0</v>
      </c>
      <c r="K37" s="186">
        <f>IF(K$8&lt;='1-Inputuri'!$I$48,'1-Inputuri'!N73,0)</f>
        <v>0</v>
      </c>
      <c r="L37" s="186">
        <f>IF(L$8&lt;='1-Inputuri'!$I$48,'1-Inputuri'!O73,0)</f>
        <v>0</v>
      </c>
      <c r="M37" s="186">
        <f>IF(M$8&lt;='1-Inputuri'!$I$48,'1-Inputuri'!P73,0)</f>
        <v>0</v>
      </c>
      <c r="N37" s="186">
        <f>IF(N$8&lt;='1-Inputuri'!$I$48,'1-Inputuri'!Q73,0)</f>
        <v>0</v>
      </c>
      <c r="O37" s="186">
        <f>IF(O$8&lt;='1-Inputuri'!$I$48,'1-Inputuri'!R73,0)</f>
        <v>0</v>
      </c>
      <c r="P37" s="186">
        <f>IF(P$8&lt;='1-Inputuri'!$I$48,'1-Inputuri'!S73,0)</f>
        <v>0</v>
      </c>
      <c r="Q37" s="186">
        <f>IF(Q$8&lt;='1-Inputuri'!$I$48,'1-Inputuri'!T73,0)</f>
        <v>0</v>
      </c>
      <c r="R37" s="186">
        <f>IF(R$8&lt;='1-Inputuri'!$I$48,'1-Inputuri'!U73,0)</f>
        <v>0</v>
      </c>
      <c r="S37" s="186">
        <f>IF(S$8&lt;='1-Inputuri'!$I$48,'1-Inputuri'!V73,0)</f>
        <v>0</v>
      </c>
      <c r="T37" s="186">
        <f>IF(T$8&lt;='1-Inputuri'!$I$48,'1-Inputuri'!W73,0)</f>
        <v>0</v>
      </c>
      <c r="U37" s="186">
        <f>IF(U$8&lt;='1-Inputuri'!$I$48,'1-Inputuri'!X73,0)</f>
        <v>0</v>
      </c>
      <c r="V37" s="186">
        <f>IF(V$8&lt;='1-Inputuri'!$I$48,'1-Inputuri'!Y73,0)</f>
        <v>0</v>
      </c>
      <c r="W37" s="186">
        <f>IF(W$8&lt;='1-Inputuri'!$I$48,'1-Inputuri'!Z73,0)</f>
        <v>0</v>
      </c>
      <c r="X37" s="186">
        <f>IF(X$8&lt;='1-Inputuri'!$I$48,'1-Inputuri'!AA73,0)</f>
        <v>0</v>
      </c>
      <c r="Y37" s="186">
        <f>IF(Y$8&lt;='1-Inputuri'!$I$48,'1-Inputuri'!AB73,0)</f>
        <v>0</v>
      </c>
      <c r="Z37" s="186">
        <f>IF(Z$8&lt;='1-Inputuri'!$I$48,'1-Inputuri'!AC73,0)</f>
        <v>0</v>
      </c>
      <c r="AA37" s="186">
        <f>IF(AA$8&lt;='1-Inputuri'!$I$48,'1-Inputuri'!AD73,0)</f>
        <v>0</v>
      </c>
      <c r="AB37" s="186">
        <f>IF(AB$8&lt;='1-Inputuri'!$I$48,'1-Inputuri'!AE73,0)</f>
        <v>0</v>
      </c>
      <c r="AC37" s="186">
        <f>IF(AC$8&lt;='1-Inputuri'!$I$48,'1-Inputuri'!AF73,0)</f>
        <v>0</v>
      </c>
      <c r="AD37" s="186">
        <f>IF(AD$8&lt;='1-Inputuri'!$I$48,'1-Inputuri'!AG73,0)</f>
        <v>0</v>
      </c>
      <c r="AE37" s="186">
        <f>IF(AE$8&lt;='1-Inputuri'!$I$48,'1-Inputuri'!AH73,0)</f>
        <v>0</v>
      </c>
      <c r="AF37" s="186">
        <f>IF(AF$8&lt;='1-Inputuri'!$I$48,'1-Inputuri'!AI73,0)</f>
        <v>0</v>
      </c>
      <c r="AG37" s="186">
        <f>IF(AG$8&lt;='1-Inputuri'!$I$48,'1-Inputuri'!AJ73,0)</f>
        <v>0</v>
      </c>
      <c r="AH37" s="186">
        <f>IF(AH$8&lt;='1-Inputuri'!$I$48,'1-Inputuri'!AK73,0)</f>
        <v>0</v>
      </c>
      <c r="AI37" s="186">
        <f>IF(AI$8&lt;='1-Inputuri'!$I$48,'1-Inputuri'!AL73,0)</f>
        <v>0</v>
      </c>
      <c r="AJ37" s="186">
        <f>IF(AJ$8&lt;='1-Inputuri'!$I$48,'1-Inputuri'!AM73,0)</f>
        <v>0</v>
      </c>
      <c r="AK37" s="186">
        <f>IF(AK$8&lt;='1-Inputuri'!$I$48,'1-Inputuri'!AN73,0)</f>
        <v>0</v>
      </c>
      <c r="AL37" s="186">
        <f>IF(AL$8&lt;='1-Inputuri'!$I$48,'1-Inputuri'!AO73,0)</f>
        <v>0</v>
      </c>
      <c r="AM37" s="7"/>
    </row>
    <row r="38" spans="2:39" ht="27.6" outlineLevel="2" x14ac:dyDescent="0.25">
      <c r="B38" s="7"/>
      <c r="C38" s="64" t="s">
        <v>134</v>
      </c>
      <c r="D38" s="7"/>
      <c r="E38" s="50" t="s">
        <v>99</v>
      </c>
      <c r="F38" s="7"/>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7"/>
    </row>
    <row r="39" spans="2:39" ht="21" customHeight="1" outlineLevel="2" x14ac:dyDescent="0.25">
      <c r="B39" s="7"/>
      <c r="C39" s="64" t="s">
        <v>135</v>
      </c>
      <c r="D39" s="7"/>
      <c r="E39" s="50" t="s">
        <v>99</v>
      </c>
      <c r="F39" s="7"/>
      <c r="G39" s="263">
        <v>0</v>
      </c>
      <c r="H39" s="263">
        <v>0</v>
      </c>
      <c r="I39" s="265">
        <f>IF(AND(0&lt;I8,I8&lt;='1-Inputuri'!$I$48),'1-Inputuri'!$J$48,0)</f>
        <v>0</v>
      </c>
      <c r="J39" s="265">
        <f>IF(AND(0&lt;J8,J8&lt;='1-Inputuri'!$I$48),'1-Inputuri'!$J$48,0)</f>
        <v>0</v>
      </c>
      <c r="K39" s="265">
        <f>IF(AND(0&lt;K8,K8&lt;='1-Inputuri'!$I$48),'1-Inputuri'!$J$48,0)</f>
        <v>0</v>
      </c>
      <c r="L39" s="265">
        <f>IF(AND(0&lt;L8,L8&lt;='1-Inputuri'!$I$48),'1-Inputuri'!$J$48,0)</f>
        <v>0</v>
      </c>
      <c r="M39" s="265">
        <f>IF(AND(0&lt;M8,M8&lt;='1-Inputuri'!$I$48),'1-Inputuri'!$J$48,0)</f>
        <v>0</v>
      </c>
      <c r="N39" s="265">
        <f>IF(AND(0&lt;N8,N8&lt;='1-Inputuri'!$I$48),'1-Inputuri'!$J$48,0)</f>
        <v>0</v>
      </c>
      <c r="O39" s="265">
        <f>IF(AND(0&lt;O8,O8&lt;='1-Inputuri'!$I$48),'1-Inputuri'!$J$48,0)</f>
        <v>0</v>
      </c>
      <c r="P39" s="265">
        <f>IF(AND(0&lt;P8,P8&lt;='1-Inputuri'!$I$48),'1-Inputuri'!$J$48,0)</f>
        <v>0</v>
      </c>
      <c r="Q39" s="265">
        <f>IF(AND(0&lt;Q8,Q8&lt;='1-Inputuri'!$I$48),'1-Inputuri'!$J$48,0)</f>
        <v>0</v>
      </c>
      <c r="R39" s="265">
        <f>IF(AND(0&lt;R8,R8&lt;='1-Inputuri'!$I$48),'1-Inputuri'!$J$48,0)</f>
        <v>0</v>
      </c>
      <c r="S39" s="265">
        <f>IF(AND(0&lt;S8,S8&lt;='1-Inputuri'!$I$48),'1-Inputuri'!$J$48,0)</f>
        <v>0</v>
      </c>
      <c r="T39" s="265">
        <f>IF(AND(0&lt;T8,T8&lt;='1-Inputuri'!$I$48),'1-Inputuri'!$J$48,0)</f>
        <v>0</v>
      </c>
      <c r="U39" s="265">
        <f>IF(AND(0&lt;U8,U8&lt;='1-Inputuri'!$I$48),'1-Inputuri'!$J$48,0)</f>
        <v>0</v>
      </c>
      <c r="V39" s="265">
        <f>IF(AND(0&lt;V8,V8&lt;='1-Inputuri'!$I$48),'1-Inputuri'!$J$48,0)</f>
        <v>0</v>
      </c>
      <c r="W39" s="265">
        <f>IF(AND(0&lt;W8,W8&lt;='1-Inputuri'!$I$48),'1-Inputuri'!$J$48,0)</f>
        <v>0</v>
      </c>
      <c r="X39" s="265">
        <f>IF(AND(0&lt;X8,X8&lt;='1-Inputuri'!$I$48),'1-Inputuri'!$J$48,0)</f>
        <v>0</v>
      </c>
      <c r="Y39" s="265">
        <f>IF(AND(0&lt;Y8,Y8&lt;='1-Inputuri'!$I$48),'1-Inputuri'!$J$48,0)</f>
        <v>0</v>
      </c>
      <c r="Z39" s="265">
        <f>IF(AND(0&lt;Z8,Z8&lt;='1-Inputuri'!$I$48),'1-Inputuri'!$J$48,0)</f>
        <v>0</v>
      </c>
      <c r="AA39" s="265">
        <f>IF(AND(0&lt;AA8,AA8&lt;='1-Inputuri'!$I$48),'1-Inputuri'!$J$48,0)</f>
        <v>0</v>
      </c>
      <c r="AB39" s="265">
        <f>IF(AND(0&lt;AB8,AB8&lt;='1-Inputuri'!$I$48),'1-Inputuri'!$J$48,0)</f>
        <v>0</v>
      </c>
      <c r="AC39" s="265">
        <f>IF(AND(0&lt;AC8,AC8&lt;='1-Inputuri'!$I$48),'1-Inputuri'!$J$48,0)</f>
        <v>0</v>
      </c>
      <c r="AD39" s="265">
        <f>IF(AND(0&lt;AD8,AD8&lt;='1-Inputuri'!$I$48),'1-Inputuri'!$J$48,0)</f>
        <v>0</v>
      </c>
      <c r="AE39" s="265">
        <f>IF(AND(0&lt;AE8,AE8&lt;='1-Inputuri'!$I$48),'1-Inputuri'!$J$48,0)</f>
        <v>0</v>
      </c>
      <c r="AF39" s="265">
        <f>IF(AND(0&lt;AF8,AF8&lt;='1-Inputuri'!$I$48),'1-Inputuri'!$J$48,0)</f>
        <v>0</v>
      </c>
      <c r="AG39" s="265">
        <f>IF(AND(0&lt;AG8,AG8&lt;='1-Inputuri'!$I$48),'1-Inputuri'!$J$48,0)</f>
        <v>0</v>
      </c>
      <c r="AH39" s="265">
        <f>IF(AND(0&lt;AH8,AH8&lt;='1-Inputuri'!$I$48),'1-Inputuri'!$J$48,0)</f>
        <v>0</v>
      </c>
      <c r="AI39" s="265">
        <f>IF(AND(0&lt;AI8,AI8&lt;='1-Inputuri'!$I$48),'1-Inputuri'!$J$48,0)</f>
        <v>0</v>
      </c>
      <c r="AJ39" s="265">
        <f>IF(AND(0&lt;AJ8,AJ8&lt;='1-Inputuri'!$I$48),'1-Inputuri'!$J$48,0)</f>
        <v>0</v>
      </c>
      <c r="AK39" s="265">
        <f>IF(AND(0&lt;AK8,AK8&lt;='1-Inputuri'!$I$48),'1-Inputuri'!$J$48,0)</f>
        <v>0</v>
      </c>
      <c r="AL39" s="265">
        <f>IF(AND(0&lt;AL8,AL8&lt;='1-Inputuri'!$I$48),'1-Inputuri'!$J$48,0)</f>
        <v>0</v>
      </c>
      <c r="AM39" s="7"/>
    </row>
    <row r="40" spans="2:39" ht="16.8" customHeight="1" outlineLevel="2" x14ac:dyDescent="0.25">
      <c r="B40" s="7"/>
      <c r="C40" s="30" t="s">
        <v>136</v>
      </c>
      <c r="D40" s="7"/>
      <c r="E40" s="100" t="s">
        <v>99</v>
      </c>
      <c r="F40" s="7"/>
      <c r="G40" s="264">
        <f t="shared" ref="G40:H40" si="6">SUM(G30:G39)</f>
        <v>0</v>
      </c>
      <c r="H40" s="264">
        <f t="shared" si="6"/>
        <v>0</v>
      </c>
      <c r="I40" s="264">
        <f>SUM(I30:I39)</f>
        <v>0</v>
      </c>
      <c r="J40" s="264">
        <f t="shared" ref="J40:AL40" si="7">SUM(J30:J39)</f>
        <v>0</v>
      </c>
      <c r="K40" s="264">
        <f t="shared" si="7"/>
        <v>0</v>
      </c>
      <c r="L40" s="264">
        <f t="shared" si="7"/>
        <v>0</v>
      </c>
      <c r="M40" s="264">
        <f t="shared" si="7"/>
        <v>0</v>
      </c>
      <c r="N40" s="264">
        <f t="shared" si="7"/>
        <v>0</v>
      </c>
      <c r="O40" s="264">
        <f t="shared" si="7"/>
        <v>0</v>
      </c>
      <c r="P40" s="264">
        <f t="shared" si="7"/>
        <v>0</v>
      </c>
      <c r="Q40" s="264">
        <f t="shared" si="7"/>
        <v>0</v>
      </c>
      <c r="R40" s="264">
        <f t="shared" si="7"/>
        <v>0</v>
      </c>
      <c r="S40" s="264">
        <f t="shared" si="7"/>
        <v>0</v>
      </c>
      <c r="T40" s="264">
        <f t="shared" si="7"/>
        <v>0</v>
      </c>
      <c r="U40" s="264">
        <f t="shared" si="7"/>
        <v>0</v>
      </c>
      <c r="V40" s="264">
        <f t="shared" si="7"/>
        <v>0</v>
      </c>
      <c r="W40" s="264">
        <f t="shared" si="7"/>
        <v>0</v>
      </c>
      <c r="X40" s="264">
        <f t="shared" si="7"/>
        <v>0</v>
      </c>
      <c r="Y40" s="264">
        <f t="shared" si="7"/>
        <v>0</v>
      </c>
      <c r="Z40" s="264">
        <f t="shared" si="7"/>
        <v>0</v>
      </c>
      <c r="AA40" s="264">
        <f t="shared" si="7"/>
        <v>0</v>
      </c>
      <c r="AB40" s="264">
        <f t="shared" si="7"/>
        <v>0</v>
      </c>
      <c r="AC40" s="264">
        <f t="shared" si="7"/>
        <v>0</v>
      </c>
      <c r="AD40" s="264">
        <f t="shared" si="7"/>
        <v>0</v>
      </c>
      <c r="AE40" s="264">
        <f t="shared" si="7"/>
        <v>0</v>
      </c>
      <c r="AF40" s="264">
        <f t="shared" si="7"/>
        <v>0</v>
      </c>
      <c r="AG40" s="264">
        <f t="shared" si="7"/>
        <v>0</v>
      </c>
      <c r="AH40" s="264">
        <f t="shared" si="7"/>
        <v>0</v>
      </c>
      <c r="AI40" s="264">
        <f t="shared" si="7"/>
        <v>0</v>
      </c>
      <c r="AJ40" s="264">
        <f t="shared" si="7"/>
        <v>0</v>
      </c>
      <c r="AK40" s="264">
        <f t="shared" si="7"/>
        <v>0</v>
      </c>
      <c r="AL40" s="264">
        <f t="shared" si="7"/>
        <v>0</v>
      </c>
      <c r="AM40" s="7"/>
    </row>
    <row r="41" spans="2:39" outlineLevel="2" x14ac:dyDescent="0.25">
      <c r="B41" s="7"/>
      <c r="C41" s="105"/>
      <c r="D41" s="7"/>
      <c r="E41" s="106"/>
      <c r="F41" s="7"/>
      <c r="G41" s="107"/>
      <c r="H41" s="107"/>
      <c r="I41" s="107"/>
      <c r="J41" s="107"/>
      <c r="K41" s="107"/>
      <c r="L41" s="107"/>
      <c r="M41" s="107"/>
      <c r="N41" s="107"/>
      <c r="O41" s="107"/>
      <c r="P41" s="107"/>
      <c r="Q41" s="107"/>
      <c r="R41" s="107"/>
      <c r="S41" s="107"/>
      <c r="T41" s="107"/>
      <c r="U41" s="107"/>
      <c r="V41" s="107"/>
      <c r="W41" s="107"/>
      <c r="X41" s="107"/>
      <c r="Y41" s="107"/>
      <c r="Z41" s="107"/>
      <c r="AA41" s="107"/>
      <c r="AB41" s="107"/>
      <c r="AC41" s="107"/>
      <c r="AD41" s="107"/>
      <c r="AE41" s="107"/>
      <c r="AF41" s="107"/>
      <c r="AG41" s="107"/>
      <c r="AH41" s="107"/>
      <c r="AI41" s="107"/>
      <c r="AJ41" s="107"/>
      <c r="AK41" s="107"/>
      <c r="AL41" s="107"/>
      <c r="AM41" s="7"/>
    </row>
    <row r="42" spans="2:39" ht="27.6" outlineLevel="2" x14ac:dyDescent="0.25">
      <c r="B42" s="7"/>
      <c r="C42" s="30" t="s">
        <v>138</v>
      </c>
      <c r="D42" s="7"/>
      <c r="E42" s="100" t="s">
        <v>99</v>
      </c>
      <c r="F42" s="7"/>
      <c r="G42" s="264">
        <f t="shared" ref="G42:H42" si="8">G27-G40</f>
        <v>0</v>
      </c>
      <c r="H42" s="264">
        <f t="shared" si="8"/>
        <v>0</v>
      </c>
      <c r="I42" s="264">
        <f>I27-I40</f>
        <v>0</v>
      </c>
      <c r="J42" s="264">
        <f t="shared" ref="J42:AL42" si="9">J27-J40</f>
        <v>0</v>
      </c>
      <c r="K42" s="264">
        <f t="shared" si="9"/>
        <v>0</v>
      </c>
      <c r="L42" s="264">
        <f t="shared" si="9"/>
        <v>0</v>
      </c>
      <c r="M42" s="264">
        <f t="shared" si="9"/>
        <v>0</v>
      </c>
      <c r="N42" s="264">
        <f t="shared" si="9"/>
        <v>0</v>
      </c>
      <c r="O42" s="264">
        <f t="shared" si="9"/>
        <v>0</v>
      </c>
      <c r="P42" s="264">
        <f t="shared" si="9"/>
        <v>0</v>
      </c>
      <c r="Q42" s="264">
        <f t="shared" si="9"/>
        <v>0</v>
      </c>
      <c r="R42" s="264">
        <f t="shared" si="9"/>
        <v>0</v>
      </c>
      <c r="S42" s="264">
        <f t="shared" si="9"/>
        <v>0</v>
      </c>
      <c r="T42" s="264">
        <f t="shared" si="9"/>
        <v>0</v>
      </c>
      <c r="U42" s="264">
        <f t="shared" si="9"/>
        <v>0</v>
      </c>
      <c r="V42" s="264">
        <f t="shared" si="9"/>
        <v>0</v>
      </c>
      <c r="W42" s="264">
        <f t="shared" si="9"/>
        <v>0</v>
      </c>
      <c r="X42" s="264">
        <f t="shared" si="9"/>
        <v>0</v>
      </c>
      <c r="Y42" s="264">
        <f t="shared" si="9"/>
        <v>0</v>
      </c>
      <c r="Z42" s="264">
        <f t="shared" si="9"/>
        <v>0</v>
      </c>
      <c r="AA42" s="264">
        <f t="shared" si="9"/>
        <v>0</v>
      </c>
      <c r="AB42" s="264">
        <f t="shared" si="9"/>
        <v>0</v>
      </c>
      <c r="AC42" s="264">
        <f t="shared" si="9"/>
        <v>0</v>
      </c>
      <c r="AD42" s="264">
        <f t="shared" si="9"/>
        <v>0</v>
      </c>
      <c r="AE42" s="264">
        <f t="shared" si="9"/>
        <v>0</v>
      </c>
      <c r="AF42" s="264">
        <f t="shared" si="9"/>
        <v>0</v>
      </c>
      <c r="AG42" s="264">
        <f t="shared" si="9"/>
        <v>0</v>
      </c>
      <c r="AH42" s="264">
        <f t="shared" si="9"/>
        <v>0</v>
      </c>
      <c r="AI42" s="264">
        <f t="shared" si="9"/>
        <v>0</v>
      </c>
      <c r="AJ42" s="264">
        <f t="shared" si="9"/>
        <v>0</v>
      </c>
      <c r="AK42" s="264">
        <f t="shared" si="9"/>
        <v>0</v>
      </c>
      <c r="AL42" s="264">
        <f t="shared" si="9"/>
        <v>0</v>
      </c>
      <c r="AM42" s="7"/>
    </row>
    <row r="43" spans="2:39" outlineLevel="2" x14ac:dyDescent="0.25">
      <c r="B43" s="7"/>
      <c r="C43" s="105"/>
      <c r="D43" s="7"/>
      <c r="E43" s="106"/>
      <c r="F43" s="7"/>
      <c r="G43" s="266"/>
      <c r="H43" s="266"/>
      <c r="I43" s="266"/>
      <c r="J43" s="266"/>
      <c r="K43" s="266"/>
      <c r="L43" s="266"/>
      <c r="M43" s="266"/>
      <c r="N43" s="266"/>
      <c r="O43" s="266"/>
      <c r="P43" s="266"/>
      <c r="Q43" s="266"/>
      <c r="R43" s="266"/>
      <c r="S43" s="266"/>
      <c r="T43" s="266"/>
      <c r="U43" s="266"/>
      <c r="V43" s="266"/>
      <c r="W43" s="266"/>
      <c r="X43" s="266"/>
      <c r="Y43" s="266"/>
      <c r="Z43" s="266"/>
      <c r="AA43" s="266"/>
      <c r="AB43" s="266"/>
      <c r="AC43" s="266"/>
      <c r="AD43" s="266"/>
      <c r="AE43" s="266"/>
      <c r="AF43" s="266"/>
      <c r="AG43" s="266"/>
      <c r="AH43" s="266"/>
      <c r="AI43" s="266"/>
      <c r="AJ43" s="266"/>
      <c r="AK43" s="266"/>
      <c r="AL43" s="266"/>
      <c r="AM43" s="7"/>
    </row>
    <row r="44" spans="2:39" ht="27.6" outlineLevel="2" x14ac:dyDescent="0.25">
      <c r="B44" s="7"/>
      <c r="C44" s="30" t="s">
        <v>137</v>
      </c>
      <c r="D44" s="7"/>
      <c r="E44" s="100" t="s">
        <v>99</v>
      </c>
      <c r="F44" s="7"/>
      <c r="G44" s="264">
        <f t="shared" ref="G44:H44" si="10">G42+G38+G39</f>
        <v>0</v>
      </c>
      <c r="H44" s="264">
        <f t="shared" si="10"/>
        <v>0</v>
      </c>
      <c r="I44" s="264">
        <f>I42+I38+I39</f>
        <v>0</v>
      </c>
      <c r="J44" s="264">
        <f t="shared" ref="J44:AL44" si="11">J42+J38+J39</f>
        <v>0</v>
      </c>
      <c r="K44" s="264">
        <f t="shared" si="11"/>
        <v>0</v>
      </c>
      <c r="L44" s="264">
        <f t="shared" si="11"/>
        <v>0</v>
      </c>
      <c r="M44" s="264">
        <f t="shared" si="11"/>
        <v>0</v>
      </c>
      <c r="N44" s="264">
        <f t="shared" si="11"/>
        <v>0</v>
      </c>
      <c r="O44" s="264">
        <f t="shared" si="11"/>
        <v>0</v>
      </c>
      <c r="P44" s="264">
        <f t="shared" si="11"/>
        <v>0</v>
      </c>
      <c r="Q44" s="264">
        <f t="shared" si="11"/>
        <v>0</v>
      </c>
      <c r="R44" s="264">
        <f t="shared" si="11"/>
        <v>0</v>
      </c>
      <c r="S44" s="264">
        <f t="shared" si="11"/>
        <v>0</v>
      </c>
      <c r="T44" s="264">
        <f t="shared" si="11"/>
        <v>0</v>
      </c>
      <c r="U44" s="264">
        <f t="shared" si="11"/>
        <v>0</v>
      </c>
      <c r="V44" s="264">
        <f t="shared" si="11"/>
        <v>0</v>
      </c>
      <c r="W44" s="264">
        <f t="shared" si="11"/>
        <v>0</v>
      </c>
      <c r="X44" s="264">
        <f t="shared" si="11"/>
        <v>0</v>
      </c>
      <c r="Y44" s="264">
        <f t="shared" si="11"/>
        <v>0</v>
      </c>
      <c r="Z44" s="264">
        <f t="shared" si="11"/>
        <v>0</v>
      </c>
      <c r="AA44" s="264">
        <f t="shared" si="11"/>
        <v>0</v>
      </c>
      <c r="AB44" s="264">
        <f t="shared" si="11"/>
        <v>0</v>
      </c>
      <c r="AC44" s="264">
        <f t="shared" si="11"/>
        <v>0</v>
      </c>
      <c r="AD44" s="264">
        <f t="shared" si="11"/>
        <v>0</v>
      </c>
      <c r="AE44" s="264">
        <f t="shared" si="11"/>
        <v>0</v>
      </c>
      <c r="AF44" s="264">
        <f t="shared" si="11"/>
        <v>0</v>
      </c>
      <c r="AG44" s="264">
        <f t="shared" si="11"/>
        <v>0</v>
      </c>
      <c r="AH44" s="264">
        <f t="shared" si="11"/>
        <v>0</v>
      </c>
      <c r="AI44" s="264">
        <f t="shared" si="11"/>
        <v>0</v>
      </c>
      <c r="AJ44" s="264">
        <f t="shared" si="11"/>
        <v>0</v>
      </c>
      <c r="AK44" s="264">
        <f t="shared" si="11"/>
        <v>0</v>
      </c>
      <c r="AL44" s="264">
        <f t="shared" si="11"/>
        <v>0</v>
      </c>
      <c r="AM44" s="7"/>
    </row>
    <row r="45" spans="2:39" outlineLevel="2" x14ac:dyDescent="0.25">
      <c r="B45" s="7"/>
      <c r="C45" s="35"/>
      <c r="D45" s="7"/>
      <c r="E45" s="8"/>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row>
    <row r="46" spans="2:39" x14ac:dyDescent="0.25">
      <c r="E46" s="9"/>
    </row>
    <row r="47" spans="2:39" x14ac:dyDescent="0.25">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row>
    <row r="48" spans="2:39" x14ac:dyDescent="0.25">
      <c r="B48" s="7"/>
      <c r="C48" s="34" t="s">
        <v>365</v>
      </c>
      <c r="D48" s="8"/>
      <c r="E48" s="50" t="s">
        <v>366</v>
      </c>
      <c r="F48" s="7"/>
      <c r="G48" s="259"/>
      <c r="H48" s="259"/>
      <c r="I48" s="259"/>
      <c r="J48" s="259"/>
      <c r="K48" s="259"/>
      <c r="L48" s="259"/>
      <c r="M48" s="259"/>
      <c r="N48" s="259"/>
      <c r="O48" s="259"/>
      <c r="P48" s="259"/>
      <c r="Q48" s="259"/>
      <c r="R48" s="259"/>
      <c r="S48" s="259"/>
      <c r="T48" s="259"/>
      <c r="U48" s="259"/>
      <c r="V48" s="259"/>
      <c r="W48" s="259"/>
      <c r="X48" s="259"/>
      <c r="Y48" s="259"/>
      <c r="Z48" s="259"/>
      <c r="AA48" s="259"/>
      <c r="AB48" s="259"/>
      <c r="AC48" s="259"/>
      <c r="AD48" s="259"/>
      <c r="AE48" s="259"/>
      <c r="AF48" s="259"/>
      <c r="AG48" s="259"/>
      <c r="AH48" s="259"/>
      <c r="AI48" s="259"/>
      <c r="AJ48" s="259"/>
      <c r="AK48" s="259"/>
      <c r="AL48" s="259"/>
      <c r="AM48" s="7"/>
    </row>
    <row r="49" spans="2:39" ht="13.8" customHeight="1" x14ac:dyDescent="0.25">
      <c r="B49" s="7"/>
      <c r="C49" s="47" t="s">
        <v>363</v>
      </c>
      <c r="D49" s="8"/>
      <c r="E49" s="50" t="s">
        <v>364</v>
      </c>
      <c r="F49" s="7"/>
      <c r="G49" s="267" t="str">
        <f>IFERROR(G23/G48,"")</f>
        <v/>
      </c>
      <c r="H49" s="267" t="str">
        <f>IFERROR(H23/H48,"")</f>
        <v/>
      </c>
      <c r="I49" s="267" t="str">
        <f>IFERROR(IF(I48&gt;$H$48,I23/I48,I23/$H$48),"")</f>
        <v/>
      </c>
      <c r="J49" s="267" t="str">
        <f>IFERROR(IF(J48&gt;$H$48,J23/J48,J23/$H$48),"")</f>
        <v/>
      </c>
      <c r="K49" s="267" t="str">
        <f t="shared" ref="K49:AL49" si="12">IFERROR(IF(K48&gt;$H$48,K23/K48,K23/$H$48),"")</f>
        <v/>
      </c>
      <c r="L49" s="267" t="str">
        <f t="shared" si="12"/>
        <v/>
      </c>
      <c r="M49" s="267" t="str">
        <f t="shared" si="12"/>
        <v/>
      </c>
      <c r="N49" s="267" t="str">
        <f t="shared" si="12"/>
        <v/>
      </c>
      <c r="O49" s="267" t="str">
        <f t="shared" si="12"/>
        <v/>
      </c>
      <c r="P49" s="267" t="str">
        <f t="shared" si="12"/>
        <v/>
      </c>
      <c r="Q49" s="267" t="str">
        <f t="shared" si="12"/>
        <v/>
      </c>
      <c r="R49" s="267" t="str">
        <f t="shared" si="12"/>
        <v/>
      </c>
      <c r="S49" s="267" t="str">
        <f t="shared" si="12"/>
        <v/>
      </c>
      <c r="T49" s="267" t="str">
        <f t="shared" si="12"/>
        <v/>
      </c>
      <c r="U49" s="267" t="str">
        <f t="shared" si="12"/>
        <v/>
      </c>
      <c r="V49" s="267" t="str">
        <f t="shared" si="12"/>
        <v/>
      </c>
      <c r="W49" s="267" t="str">
        <f t="shared" si="12"/>
        <v/>
      </c>
      <c r="X49" s="267" t="str">
        <f t="shared" si="12"/>
        <v/>
      </c>
      <c r="Y49" s="267" t="str">
        <f t="shared" si="12"/>
        <v/>
      </c>
      <c r="Z49" s="267" t="str">
        <f t="shared" si="12"/>
        <v/>
      </c>
      <c r="AA49" s="267" t="str">
        <f t="shared" si="12"/>
        <v/>
      </c>
      <c r="AB49" s="267" t="str">
        <f t="shared" si="12"/>
        <v/>
      </c>
      <c r="AC49" s="267" t="str">
        <f t="shared" si="12"/>
        <v/>
      </c>
      <c r="AD49" s="267" t="str">
        <f t="shared" si="12"/>
        <v/>
      </c>
      <c r="AE49" s="267" t="str">
        <f t="shared" si="12"/>
        <v/>
      </c>
      <c r="AF49" s="267" t="str">
        <f t="shared" si="12"/>
        <v/>
      </c>
      <c r="AG49" s="267" t="str">
        <f t="shared" si="12"/>
        <v/>
      </c>
      <c r="AH49" s="267" t="str">
        <f t="shared" si="12"/>
        <v/>
      </c>
      <c r="AI49" s="267" t="str">
        <f t="shared" si="12"/>
        <v/>
      </c>
      <c r="AJ49" s="267" t="str">
        <f t="shared" si="12"/>
        <v/>
      </c>
      <c r="AK49" s="267" t="str">
        <f t="shared" si="12"/>
        <v/>
      </c>
      <c r="AL49" s="267" t="str">
        <f t="shared" si="12"/>
        <v/>
      </c>
      <c r="AM49" s="7"/>
    </row>
    <row r="50" spans="2:39" x14ac:dyDescent="0.25">
      <c r="B50" s="7"/>
      <c r="C50" s="39"/>
      <c r="D50" s="8"/>
      <c r="E50" s="7"/>
      <c r="F50" s="7"/>
      <c r="G50" s="7"/>
      <c r="H50" s="82"/>
      <c r="I50" s="82"/>
      <c r="J50" s="82"/>
      <c r="K50" s="82"/>
      <c r="L50" s="82"/>
      <c r="M50" s="82"/>
      <c r="N50" s="82"/>
      <c r="O50" s="82"/>
      <c r="P50" s="82"/>
      <c r="Q50" s="82"/>
      <c r="R50" s="82"/>
      <c r="S50" s="82"/>
      <c r="T50" s="82"/>
      <c r="U50" s="82"/>
      <c r="V50" s="82"/>
      <c r="W50" s="7"/>
      <c r="X50" s="7"/>
      <c r="Y50" s="7"/>
      <c r="Z50" s="7"/>
      <c r="AA50" s="7"/>
      <c r="AB50" s="7"/>
      <c r="AC50" s="7"/>
      <c r="AD50" s="7"/>
      <c r="AE50" s="7"/>
      <c r="AF50" s="7"/>
      <c r="AG50" s="7"/>
      <c r="AH50" s="7"/>
      <c r="AI50" s="7"/>
      <c r="AJ50" s="7"/>
      <c r="AK50" s="7"/>
      <c r="AL50" s="7"/>
      <c r="AM50" s="7"/>
    </row>
    <row r="51" spans="2:39" x14ac:dyDescent="0.25">
      <c r="E51" s="9"/>
    </row>
    <row r="52" spans="2:39" x14ac:dyDescent="0.25">
      <c r="B52" s="7"/>
      <c r="C52" s="35"/>
      <c r="D52" s="7"/>
      <c r="E52" s="8"/>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row>
    <row r="53" spans="2:39" ht="26.4" customHeight="1" x14ac:dyDescent="0.25">
      <c r="B53" s="7"/>
      <c r="C53" s="109" t="s">
        <v>197</v>
      </c>
      <c r="D53" s="110"/>
      <c r="E53" s="111"/>
      <c r="F53" s="110"/>
      <c r="G53" s="110"/>
      <c r="H53" s="110"/>
      <c r="I53" s="110"/>
      <c r="J53" s="110"/>
      <c r="K53" s="110"/>
      <c r="L53" s="110"/>
      <c r="M53" s="110"/>
      <c r="N53" s="110"/>
      <c r="O53" s="110"/>
      <c r="P53" s="110"/>
      <c r="Q53" s="110"/>
      <c r="R53" s="110"/>
      <c r="S53" s="110"/>
      <c r="T53" s="110"/>
      <c r="U53" s="110"/>
      <c r="V53" s="110"/>
      <c r="W53" s="110"/>
      <c r="X53" s="110"/>
      <c r="Y53" s="110"/>
      <c r="Z53" s="110"/>
      <c r="AA53" s="110"/>
      <c r="AB53" s="110"/>
      <c r="AC53" s="110"/>
      <c r="AD53" s="110"/>
      <c r="AE53" s="110"/>
      <c r="AF53" s="110"/>
      <c r="AG53" s="110"/>
      <c r="AH53" s="110"/>
      <c r="AI53" s="110"/>
      <c r="AJ53" s="110"/>
      <c r="AK53" s="110"/>
      <c r="AL53" s="110"/>
      <c r="AM53" s="7"/>
    </row>
    <row r="54" spans="2:39" x14ac:dyDescent="0.25">
      <c r="B54" s="7"/>
      <c r="C54" s="35"/>
      <c r="D54" s="7"/>
      <c r="E54" s="8"/>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row>
    <row r="55" spans="2:39" outlineLevel="1" x14ac:dyDescent="0.25">
      <c r="B55" s="7"/>
      <c r="C55" s="112" t="s">
        <v>140</v>
      </c>
      <c r="D55" s="113"/>
      <c r="E55" s="113"/>
      <c r="F55" s="113"/>
      <c r="G55" s="113"/>
      <c r="H55" s="113"/>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row>
    <row r="56" spans="2:39" outlineLevel="1" x14ac:dyDescent="0.25">
      <c r="B56" s="7"/>
      <c r="C56" s="108" t="s">
        <v>368</v>
      </c>
      <c r="D56" s="113"/>
      <c r="E56" s="50" t="s">
        <v>99</v>
      </c>
      <c r="F56" s="113"/>
      <c r="G56" s="113"/>
      <c r="H56" s="113"/>
      <c r="I56" s="268">
        <f>I44</f>
        <v>0</v>
      </c>
      <c r="J56" s="268">
        <f t="shared" ref="J56:AL56" si="13">J44</f>
        <v>0</v>
      </c>
      <c r="K56" s="268">
        <f t="shared" si="13"/>
        <v>0</v>
      </c>
      <c r="L56" s="268">
        <f t="shared" si="13"/>
        <v>0</v>
      </c>
      <c r="M56" s="268">
        <f t="shared" si="13"/>
        <v>0</v>
      </c>
      <c r="N56" s="268">
        <f t="shared" si="13"/>
        <v>0</v>
      </c>
      <c r="O56" s="268">
        <f t="shared" si="13"/>
        <v>0</v>
      </c>
      <c r="P56" s="268">
        <f t="shared" si="13"/>
        <v>0</v>
      </c>
      <c r="Q56" s="268">
        <f t="shared" si="13"/>
        <v>0</v>
      </c>
      <c r="R56" s="268">
        <f t="shared" si="13"/>
        <v>0</v>
      </c>
      <c r="S56" s="268">
        <f t="shared" si="13"/>
        <v>0</v>
      </c>
      <c r="T56" s="268">
        <f t="shared" si="13"/>
        <v>0</v>
      </c>
      <c r="U56" s="268">
        <f t="shared" si="13"/>
        <v>0</v>
      </c>
      <c r="V56" s="268">
        <f t="shared" si="13"/>
        <v>0</v>
      </c>
      <c r="W56" s="268">
        <f t="shared" si="13"/>
        <v>0</v>
      </c>
      <c r="X56" s="268">
        <f t="shared" si="13"/>
        <v>0</v>
      </c>
      <c r="Y56" s="268">
        <f t="shared" si="13"/>
        <v>0</v>
      </c>
      <c r="Z56" s="268">
        <f t="shared" si="13"/>
        <v>0</v>
      </c>
      <c r="AA56" s="268">
        <f t="shared" si="13"/>
        <v>0</v>
      </c>
      <c r="AB56" s="268">
        <f t="shared" si="13"/>
        <v>0</v>
      </c>
      <c r="AC56" s="268">
        <f t="shared" si="13"/>
        <v>0</v>
      </c>
      <c r="AD56" s="268">
        <f t="shared" si="13"/>
        <v>0</v>
      </c>
      <c r="AE56" s="268">
        <f t="shared" si="13"/>
        <v>0</v>
      </c>
      <c r="AF56" s="268">
        <f t="shared" si="13"/>
        <v>0</v>
      </c>
      <c r="AG56" s="268">
        <f t="shared" si="13"/>
        <v>0</v>
      </c>
      <c r="AH56" s="268">
        <f t="shared" si="13"/>
        <v>0</v>
      </c>
      <c r="AI56" s="268">
        <f t="shared" si="13"/>
        <v>0</v>
      </c>
      <c r="AJ56" s="268">
        <f t="shared" si="13"/>
        <v>0</v>
      </c>
      <c r="AK56" s="268">
        <f t="shared" si="13"/>
        <v>0</v>
      </c>
      <c r="AL56" s="268">
        <f t="shared" si="13"/>
        <v>0</v>
      </c>
      <c r="AM56" s="7"/>
    </row>
    <row r="57" spans="2:39" outlineLevel="1" x14ac:dyDescent="0.25">
      <c r="B57" s="7"/>
      <c r="C57" s="108" t="s">
        <v>369</v>
      </c>
      <c r="D57" s="113"/>
      <c r="E57" s="50" t="s">
        <v>99</v>
      </c>
      <c r="F57" s="113"/>
      <c r="G57" s="113"/>
      <c r="H57" s="113"/>
      <c r="I57" s="117"/>
      <c r="J57" s="117"/>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7"/>
      <c r="AH57" s="117"/>
      <c r="AI57" s="117"/>
      <c r="AJ57" s="117"/>
      <c r="AK57" s="117"/>
      <c r="AL57" s="117"/>
      <c r="AM57" s="7"/>
    </row>
    <row r="58" spans="2:39" outlineLevel="1" x14ac:dyDescent="0.25">
      <c r="B58" s="7"/>
      <c r="C58" s="108" t="s">
        <v>370</v>
      </c>
      <c r="D58" s="113"/>
      <c r="E58" s="50" t="s">
        <v>99</v>
      </c>
      <c r="F58" s="113"/>
      <c r="G58" s="113"/>
      <c r="H58" s="113"/>
      <c r="I58" s="117"/>
      <c r="J58" s="117"/>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7"/>
      <c r="AH58" s="117"/>
      <c r="AI58" s="117"/>
      <c r="AJ58" s="117"/>
      <c r="AK58" s="117"/>
      <c r="AL58" s="117"/>
      <c r="AM58" s="7"/>
    </row>
    <row r="59" spans="2:39" outlineLevel="1" x14ac:dyDescent="0.25">
      <c r="B59" s="7"/>
      <c r="C59" s="108" t="s">
        <v>371</v>
      </c>
      <c r="D59" s="113"/>
      <c r="E59" s="50" t="s">
        <v>99</v>
      </c>
      <c r="F59" s="113"/>
      <c r="G59" s="113"/>
      <c r="H59" s="113"/>
      <c r="I59" s="117"/>
      <c r="J59" s="117"/>
      <c r="K59" s="117"/>
      <c r="L59" s="117"/>
      <c r="M59" s="117"/>
      <c r="N59" s="117"/>
      <c r="O59" s="117"/>
      <c r="P59" s="117"/>
      <c r="Q59" s="117"/>
      <c r="R59" s="117"/>
      <c r="S59" s="117"/>
      <c r="T59" s="117"/>
      <c r="U59" s="117"/>
      <c r="V59" s="117"/>
      <c r="W59" s="117"/>
      <c r="X59" s="117"/>
      <c r="Y59" s="117"/>
      <c r="Z59" s="117"/>
      <c r="AA59" s="117"/>
      <c r="AB59" s="117"/>
      <c r="AC59" s="117"/>
      <c r="AD59" s="117"/>
      <c r="AE59" s="117"/>
      <c r="AF59" s="117"/>
      <c r="AG59" s="117"/>
      <c r="AH59" s="117"/>
      <c r="AI59" s="117"/>
      <c r="AJ59" s="117"/>
      <c r="AK59" s="117"/>
      <c r="AL59" s="117"/>
      <c r="AM59" s="7"/>
    </row>
    <row r="60" spans="2:39" outlineLevel="1" x14ac:dyDescent="0.25">
      <c r="B60" s="7"/>
      <c r="C60" s="115" t="s">
        <v>143</v>
      </c>
      <c r="D60" s="113"/>
      <c r="E60" s="100" t="s">
        <v>99</v>
      </c>
      <c r="F60" s="113"/>
      <c r="G60" s="113"/>
      <c r="H60" s="113"/>
      <c r="I60" s="269">
        <f>I56-I58+I59-I57</f>
        <v>0</v>
      </c>
      <c r="J60" s="269">
        <f t="shared" ref="J60:AL60" si="14">J56-J58+J59-J57</f>
        <v>0</v>
      </c>
      <c r="K60" s="269">
        <f t="shared" si="14"/>
        <v>0</v>
      </c>
      <c r="L60" s="269">
        <f t="shared" si="14"/>
        <v>0</v>
      </c>
      <c r="M60" s="269">
        <f t="shared" si="14"/>
        <v>0</v>
      </c>
      <c r="N60" s="269">
        <f t="shared" si="14"/>
        <v>0</v>
      </c>
      <c r="O60" s="269">
        <f t="shared" si="14"/>
        <v>0</v>
      </c>
      <c r="P60" s="269">
        <f t="shared" si="14"/>
        <v>0</v>
      </c>
      <c r="Q60" s="269">
        <f t="shared" si="14"/>
        <v>0</v>
      </c>
      <c r="R60" s="269">
        <f t="shared" si="14"/>
        <v>0</v>
      </c>
      <c r="S60" s="269">
        <f t="shared" si="14"/>
        <v>0</v>
      </c>
      <c r="T60" s="269">
        <f t="shared" si="14"/>
        <v>0</v>
      </c>
      <c r="U60" s="269">
        <f t="shared" si="14"/>
        <v>0</v>
      </c>
      <c r="V60" s="269">
        <f t="shared" si="14"/>
        <v>0</v>
      </c>
      <c r="W60" s="269">
        <f t="shared" si="14"/>
        <v>0</v>
      </c>
      <c r="X60" s="269">
        <f t="shared" si="14"/>
        <v>0</v>
      </c>
      <c r="Y60" s="269">
        <f t="shared" si="14"/>
        <v>0</v>
      </c>
      <c r="Z60" s="269">
        <f t="shared" si="14"/>
        <v>0</v>
      </c>
      <c r="AA60" s="269">
        <f t="shared" si="14"/>
        <v>0</v>
      </c>
      <c r="AB60" s="269">
        <f t="shared" si="14"/>
        <v>0</v>
      </c>
      <c r="AC60" s="269">
        <f t="shared" si="14"/>
        <v>0</v>
      </c>
      <c r="AD60" s="269">
        <f t="shared" si="14"/>
        <v>0</v>
      </c>
      <c r="AE60" s="269">
        <f t="shared" si="14"/>
        <v>0</v>
      </c>
      <c r="AF60" s="269">
        <f t="shared" si="14"/>
        <v>0</v>
      </c>
      <c r="AG60" s="269">
        <f t="shared" si="14"/>
        <v>0</v>
      </c>
      <c r="AH60" s="269">
        <f t="shared" si="14"/>
        <v>0</v>
      </c>
      <c r="AI60" s="269">
        <f t="shared" si="14"/>
        <v>0</v>
      </c>
      <c r="AJ60" s="269">
        <f t="shared" si="14"/>
        <v>0</v>
      </c>
      <c r="AK60" s="269">
        <f t="shared" si="14"/>
        <v>0</v>
      </c>
      <c r="AL60" s="269">
        <f t="shared" si="14"/>
        <v>0</v>
      </c>
      <c r="AM60" s="7"/>
    </row>
    <row r="61" spans="2:39" outlineLevel="1" x14ac:dyDescent="0.25">
      <c r="B61" s="7"/>
      <c r="C61" s="116"/>
      <c r="D61" s="113"/>
      <c r="E61" s="114"/>
      <c r="F61" s="113"/>
      <c r="G61" s="113"/>
      <c r="H61" s="113"/>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row>
    <row r="62" spans="2:39" outlineLevel="1" x14ac:dyDescent="0.25">
      <c r="B62" s="7"/>
      <c r="C62" s="112" t="s">
        <v>141</v>
      </c>
      <c r="D62" s="113"/>
      <c r="E62" s="114"/>
      <c r="F62" s="113"/>
      <c r="G62" s="113"/>
      <c r="H62" s="113"/>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row>
    <row r="63" spans="2:39" outlineLevel="1" x14ac:dyDescent="0.25">
      <c r="B63" s="7"/>
      <c r="C63" s="108" t="s">
        <v>144</v>
      </c>
      <c r="D63" s="113"/>
      <c r="E63" s="50" t="s">
        <v>99</v>
      </c>
      <c r="F63" s="113"/>
      <c r="G63" s="113"/>
      <c r="H63" s="113"/>
      <c r="I63" s="117"/>
      <c r="J63" s="117"/>
      <c r="K63" s="117"/>
      <c r="L63" s="117"/>
      <c r="M63" s="117"/>
      <c r="N63" s="117"/>
      <c r="O63" s="117"/>
      <c r="P63" s="117"/>
      <c r="Q63" s="117"/>
      <c r="R63" s="117"/>
      <c r="S63" s="117"/>
      <c r="T63" s="117"/>
      <c r="U63" s="117"/>
      <c r="V63" s="117"/>
      <c r="W63" s="117"/>
      <c r="X63" s="117"/>
      <c r="Y63" s="117"/>
      <c r="Z63" s="117"/>
      <c r="AA63" s="117"/>
      <c r="AB63" s="117"/>
      <c r="AC63" s="117"/>
      <c r="AD63" s="117"/>
      <c r="AE63" s="117"/>
      <c r="AF63" s="117"/>
      <c r="AG63" s="117"/>
      <c r="AH63" s="117"/>
      <c r="AI63" s="117"/>
      <c r="AJ63" s="117"/>
      <c r="AK63" s="117"/>
      <c r="AL63" s="117"/>
      <c r="AM63" s="7"/>
    </row>
    <row r="64" spans="2:39" outlineLevel="1" x14ac:dyDescent="0.25">
      <c r="B64" s="7"/>
      <c r="C64" s="108" t="s">
        <v>145</v>
      </c>
      <c r="D64" s="113"/>
      <c r="E64" s="50" t="s">
        <v>99</v>
      </c>
      <c r="F64" s="113"/>
      <c r="G64" s="113"/>
      <c r="H64" s="113"/>
      <c r="I64" s="117"/>
      <c r="J64" s="117"/>
      <c r="K64" s="117"/>
      <c r="L64" s="117"/>
      <c r="M64" s="117"/>
      <c r="N64" s="117"/>
      <c r="O64" s="117"/>
      <c r="P64" s="117"/>
      <c r="Q64" s="117"/>
      <c r="R64" s="117"/>
      <c r="S64" s="117"/>
      <c r="T64" s="117"/>
      <c r="U64" s="117"/>
      <c r="V64" s="117"/>
      <c r="W64" s="117"/>
      <c r="X64" s="117"/>
      <c r="Y64" s="117"/>
      <c r="Z64" s="117"/>
      <c r="AA64" s="117"/>
      <c r="AB64" s="117"/>
      <c r="AC64" s="117"/>
      <c r="AD64" s="117"/>
      <c r="AE64" s="117"/>
      <c r="AF64" s="117"/>
      <c r="AG64" s="117"/>
      <c r="AH64" s="117"/>
      <c r="AI64" s="117"/>
      <c r="AJ64" s="117"/>
      <c r="AK64" s="117"/>
      <c r="AL64" s="117"/>
      <c r="AM64" s="7"/>
    </row>
    <row r="65" spans="2:39" outlineLevel="1" x14ac:dyDescent="0.25">
      <c r="B65" s="7"/>
      <c r="C65" s="108" t="s">
        <v>149</v>
      </c>
      <c r="D65" s="113"/>
      <c r="E65" s="50" t="s">
        <v>99</v>
      </c>
      <c r="F65" s="113"/>
      <c r="G65" s="113"/>
      <c r="H65" s="113"/>
      <c r="I65" s="268">
        <f>IF(I12="Implementare",IFERROR('4-Buget cerere'!$E$55*'4-Buget cerere'!S46,0),0)</f>
        <v>0</v>
      </c>
      <c r="J65" s="268">
        <f>IF(J12="Implementare",IFERROR('4-Buget cerere'!$E$55*'4-Buget cerere'!T46,0),0)</f>
        <v>0</v>
      </c>
      <c r="K65" s="268">
        <f>IF(K12="Implementare",IFERROR('4-Buget cerere'!$E$55*'4-Buget cerere'!U46,0),0)</f>
        <v>0</v>
      </c>
      <c r="L65" s="268">
        <f>IF(L12="Implementare",IFERROR('4-Buget cerere'!$E$55*'4-Buget cerere'!V46,0),0)</f>
        <v>0</v>
      </c>
      <c r="M65" s="268">
        <f>IF(M12="Implementare",IFERROR('4-Buget cerere'!$E$55*'4-Buget cerere'!W46,0),0)</f>
        <v>0</v>
      </c>
      <c r="N65" s="268">
        <f>IF(N12="Implementare",IFERROR('4-Buget cerere'!$E$55*'4-Buget cerere'!X46,0),0)</f>
        <v>0</v>
      </c>
      <c r="O65" s="268">
        <f>IF(O12="Implementare",IFERROR('4-Buget cerere'!$E$55*'4-Buget cerere'!Y46,0),0)</f>
        <v>0</v>
      </c>
      <c r="P65" s="268">
        <f>IF(P12="Implementare",IFERROR('4-Buget cerere'!$E$55*'4-Buget cerere'!Z46,0),0)</f>
        <v>0</v>
      </c>
      <c r="Q65" s="268">
        <f>IF(Q12="Implementare",IFERROR('4-Buget cerere'!$E$55*'4-Buget cerere'!AA46,0),0)</f>
        <v>0</v>
      </c>
      <c r="R65" s="268">
        <f>IF(R12="Implementare",IFERROR('4-Buget cerere'!$E$55*'4-Buget cerere'!AB46,0),0)</f>
        <v>0</v>
      </c>
      <c r="S65" s="268">
        <f>IF(S12="Implementare",IFERROR('4-Buget cerere'!$E$55*'4-Buget cerere'!AC46,0),0)</f>
        <v>0</v>
      </c>
      <c r="T65" s="268">
        <f>IF(T12="Implementare",IFERROR('4-Buget cerere'!$E$55*'4-Buget cerere'!AD46,0),0)</f>
        <v>0</v>
      </c>
      <c r="U65" s="268">
        <f>IF(U12="Implementare",IFERROR('4-Buget cerere'!$E$55*'4-Buget cerere'!AE46,0),0)</f>
        <v>0</v>
      </c>
      <c r="V65" s="268">
        <f>IF(V12="Implementare",IFERROR('4-Buget cerere'!$E$55*'4-Buget cerere'!AF46,0),0)</f>
        <v>0</v>
      </c>
      <c r="W65" s="268">
        <f>IF(W12="Implementare",IFERROR('4-Buget cerere'!$E$55*'4-Buget cerere'!AG46,0),0)</f>
        <v>0</v>
      </c>
      <c r="X65" s="268">
        <f>IF(X12="Implementare",IFERROR('4-Buget cerere'!$E$55*'4-Buget cerere'!AH46,0),0)</f>
        <v>0</v>
      </c>
      <c r="Y65" s="268">
        <f>IF(Y12="Implementare",IFERROR('4-Buget cerere'!$E$55*'4-Buget cerere'!AI46,0),0)</f>
        <v>0</v>
      </c>
      <c r="Z65" s="268">
        <f>IF(Z12="Implementare",IFERROR('4-Buget cerere'!$E$55*'4-Buget cerere'!AJ46,0),0)</f>
        <v>0</v>
      </c>
      <c r="AA65" s="268">
        <f>IF(AA12="Implementare",IFERROR('4-Buget cerere'!$E$55*'4-Buget cerere'!AK46,0),0)</f>
        <v>0</v>
      </c>
      <c r="AB65" s="268">
        <f>IF(AB12="Implementare",IFERROR('4-Buget cerere'!$E$55*'4-Buget cerere'!AL46,0),0)</f>
        <v>0</v>
      </c>
      <c r="AC65" s="268">
        <f>IF(AC12="Implementare",IFERROR('4-Buget cerere'!$E$55*'4-Buget cerere'!AM46,0),0)</f>
        <v>0</v>
      </c>
      <c r="AD65" s="268">
        <f>IF(AD12="Implementare",IFERROR('4-Buget cerere'!$E$55*'4-Buget cerere'!AN46,0),0)</f>
        <v>0</v>
      </c>
      <c r="AE65" s="268">
        <f>IF(AE12="Implementare",IFERROR('4-Buget cerere'!$E$55*'4-Buget cerere'!AO46,0),0)</f>
        <v>0</v>
      </c>
      <c r="AF65" s="268">
        <f>IF(AF12="Implementare",IFERROR('4-Buget cerere'!$E$55*'4-Buget cerere'!AP46,0),0)</f>
        <v>0</v>
      </c>
      <c r="AG65" s="268">
        <f>IF(AG12="Implementare",IFERROR('4-Buget cerere'!$E$55*'4-Buget cerere'!AQ46,0),0)</f>
        <v>0</v>
      </c>
      <c r="AH65" s="268">
        <f>IF(AH12="Implementare",IFERROR('4-Buget cerere'!$E$55*'4-Buget cerere'!AR46,0),0)</f>
        <v>0</v>
      </c>
      <c r="AI65" s="268">
        <f>IF(AI12="Implementare",IFERROR('4-Buget cerere'!$E$55*'4-Buget cerere'!AS46,0),0)</f>
        <v>0</v>
      </c>
      <c r="AJ65" s="268">
        <f>IF(AJ12="Implementare",IFERROR('4-Buget cerere'!$E$55*'4-Buget cerere'!AT46,0),0)</f>
        <v>0</v>
      </c>
      <c r="AK65" s="268">
        <f>IF(AK12="Implementare",IFERROR('4-Buget cerere'!$E$55*'4-Buget cerere'!AU46,0),0)</f>
        <v>0</v>
      </c>
      <c r="AL65" s="268">
        <f>IF(AL12="Implementare",IFERROR('4-Buget cerere'!$E$55*'4-Buget cerere'!AV46,0),0)</f>
        <v>0</v>
      </c>
      <c r="AM65" s="7"/>
    </row>
    <row r="66" spans="2:39" outlineLevel="1" x14ac:dyDescent="0.25">
      <c r="B66" s="7"/>
      <c r="C66" s="108" t="s">
        <v>146</v>
      </c>
      <c r="D66" s="113"/>
      <c r="E66" s="50" t="s">
        <v>99</v>
      </c>
      <c r="F66" s="113"/>
      <c r="G66" s="113"/>
      <c r="H66" s="113"/>
      <c r="I66" s="117"/>
      <c r="J66" s="117"/>
      <c r="K66" s="117"/>
      <c r="L66" s="117"/>
      <c r="M66" s="117"/>
      <c r="N66" s="117"/>
      <c r="O66" s="117"/>
      <c r="P66" s="117"/>
      <c r="Q66" s="117"/>
      <c r="R66" s="117"/>
      <c r="S66" s="117"/>
      <c r="T66" s="117"/>
      <c r="U66" s="117"/>
      <c r="V66" s="117"/>
      <c r="W66" s="117"/>
      <c r="X66" s="117"/>
      <c r="Y66" s="117"/>
      <c r="Z66" s="117"/>
      <c r="AA66" s="117"/>
      <c r="AB66" s="117"/>
      <c r="AC66" s="117"/>
      <c r="AD66" s="117"/>
      <c r="AE66" s="117"/>
      <c r="AF66" s="117"/>
      <c r="AG66" s="117"/>
      <c r="AH66" s="117"/>
      <c r="AI66" s="117"/>
      <c r="AJ66" s="117"/>
      <c r="AK66" s="117"/>
      <c r="AL66" s="117"/>
      <c r="AM66" s="7"/>
    </row>
    <row r="67" spans="2:39" outlineLevel="1" x14ac:dyDescent="0.25">
      <c r="B67" s="7"/>
      <c r="C67" s="108" t="s">
        <v>147</v>
      </c>
      <c r="D67" s="113"/>
      <c r="E67" s="50" t="s">
        <v>99</v>
      </c>
      <c r="F67" s="113"/>
      <c r="G67" s="113"/>
      <c r="H67" s="113"/>
      <c r="I67" s="117"/>
      <c r="J67" s="117"/>
      <c r="K67" s="117"/>
      <c r="L67" s="117"/>
      <c r="M67" s="117"/>
      <c r="N67" s="117"/>
      <c r="O67" s="117"/>
      <c r="P67" s="117"/>
      <c r="Q67" s="117"/>
      <c r="R67" s="117"/>
      <c r="S67" s="117"/>
      <c r="T67" s="117"/>
      <c r="U67" s="117"/>
      <c r="V67" s="117"/>
      <c r="W67" s="117"/>
      <c r="X67" s="117"/>
      <c r="Y67" s="117"/>
      <c r="Z67" s="117"/>
      <c r="AA67" s="117"/>
      <c r="AB67" s="117"/>
      <c r="AC67" s="117"/>
      <c r="AD67" s="117"/>
      <c r="AE67" s="117"/>
      <c r="AF67" s="117"/>
      <c r="AG67" s="117"/>
      <c r="AH67" s="117"/>
      <c r="AI67" s="117"/>
      <c r="AJ67" s="117"/>
      <c r="AK67" s="117"/>
      <c r="AL67" s="117"/>
      <c r="AM67" s="7"/>
    </row>
    <row r="68" spans="2:39" outlineLevel="1" x14ac:dyDescent="0.25">
      <c r="B68" s="7"/>
      <c r="C68" s="108" t="s">
        <v>148</v>
      </c>
      <c r="D68" s="113"/>
      <c r="E68" s="50" t="s">
        <v>99</v>
      </c>
      <c r="F68" s="113"/>
      <c r="G68" s="113"/>
      <c r="H68" s="113"/>
      <c r="I68" s="117"/>
      <c r="J68" s="117"/>
      <c r="K68" s="117"/>
      <c r="L68" s="117"/>
      <c r="M68" s="117"/>
      <c r="N68" s="117"/>
      <c r="O68" s="117"/>
      <c r="P68" s="117"/>
      <c r="Q68" s="117"/>
      <c r="R68" s="117"/>
      <c r="S68" s="117"/>
      <c r="T68" s="117"/>
      <c r="U68" s="117"/>
      <c r="V68" s="117"/>
      <c r="W68" s="117"/>
      <c r="X68" s="117"/>
      <c r="Y68" s="117"/>
      <c r="Z68" s="117"/>
      <c r="AA68" s="117"/>
      <c r="AB68" s="117"/>
      <c r="AC68" s="117"/>
      <c r="AD68" s="117"/>
      <c r="AE68" s="117"/>
      <c r="AF68" s="117"/>
      <c r="AG68" s="117"/>
      <c r="AH68" s="117"/>
      <c r="AI68" s="117"/>
      <c r="AJ68" s="117"/>
      <c r="AK68" s="117"/>
      <c r="AL68" s="117"/>
      <c r="AM68" s="7"/>
    </row>
    <row r="69" spans="2:39" outlineLevel="1" x14ac:dyDescent="0.25">
      <c r="B69" s="7"/>
      <c r="C69" s="115" t="s">
        <v>150</v>
      </c>
      <c r="D69" s="113"/>
      <c r="E69" s="100" t="s">
        <v>99</v>
      </c>
      <c r="F69" s="113"/>
      <c r="G69" s="113"/>
      <c r="H69" s="113"/>
      <c r="I69" s="269">
        <f>I63+I64+I65-I66-I67-I68</f>
        <v>0</v>
      </c>
      <c r="J69" s="269">
        <f t="shared" ref="J69:AL69" si="15">J63+J64+J65-J66-J67-J68</f>
        <v>0</v>
      </c>
      <c r="K69" s="269">
        <f t="shared" si="15"/>
        <v>0</v>
      </c>
      <c r="L69" s="269">
        <f t="shared" si="15"/>
        <v>0</v>
      </c>
      <c r="M69" s="269">
        <f t="shared" si="15"/>
        <v>0</v>
      </c>
      <c r="N69" s="269">
        <f t="shared" si="15"/>
        <v>0</v>
      </c>
      <c r="O69" s="269">
        <f t="shared" si="15"/>
        <v>0</v>
      </c>
      <c r="P69" s="269">
        <f t="shared" si="15"/>
        <v>0</v>
      </c>
      <c r="Q69" s="269">
        <f t="shared" si="15"/>
        <v>0</v>
      </c>
      <c r="R69" s="269">
        <f t="shared" si="15"/>
        <v>0</v>
      </c>
      <c r="S69" s="269">
        <f t="shared" si="15"/>
        <v>0</v>
      </c>
      <c r="T69" s="269">
        <f t="shared" si="15"/>
        <v>0</v>
      </c>
      <c r="U69" s="269">
        <f t="shared" si="15"/>
        <v>0</v>
      </c>
      <c r="V69" s="269">
        <f t="shared" si="15"/>
        <v>0</v>
      </c>
      <c r="W69" s="269">
        <f t="shared" si="15"/>
        <v>0</v>
      </c>
      <c r="X69" s="269">
        <f t="shared" si="15"/>
        <v>0</v>
      </c>
      <c r="Y69" s="269">
        <f t="shared" si="15"/>
        <v>0</v>
      </c>
      <c r="Z69" s="269">
        <f t="shared" si="15"/>
        <v>0</v>
      </c>
      <c r="AA69" s="269">
        <f t="shared" si="15"/>
        <v>0</v>
      </c>
      <c r="AB69" s="269">
        <f t="shared" si="15"/>
        <v>0</v>
      </c>
      <c r="AC69" s="269">
        <f t="shared" si="15"/>
        <v>0</v>
      </c>
      <c r="AD69" s="269">
        <f t="shared" si="15"/>
        <v>0</v>
      </c>
      <c r="AE69" s="269">
        <f t="shared" si="15"/>
        <v>0</v>
      </c>
      <c r="AF69" s="269">
        <f t="shared" si="15"/>
        <v>0</v>
      </c>
      <c r="AG69" s="269">
        <f t="shared" si="15"/>
        <v>0</v>
      </c>
      <c r="AH69" s="269">
        <f t="shared" si="15"/>
        <v>0</v>
      </c>
      <c r="AI69" s="269">
        <f t="shared" si="15"/>
        <v>0</v>
      </c>
      <c r="AJ69" s="269">
        <f t="shared" si="15"/>
        <v>0</v>
      </c>
      <c r="AK69" s="269">
        <f t="shared" si="15"/>
        <v>0</v>
      </c>
      <c r="AL69" s="269">
        <f t="shared" si="15"/>
        <v>0</v>
      </c>
      <c r="AM69" s="7"/>
    </row>
    <row r="70" spans="2:39" outlineLevel="1" x14ac:dyDescent="0.25">
      <c r="B70" s="7"/>
      <c r="C70" s="116"/>
      <c r="D70" s="113"/>
      <c r="E70" s="114"/>
      <c r="F70" s="113"/>
      <c r="G70" s="113"/>
      <c r="H70" s="113"/>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row>
    <row r="71" spans="2:39" outlineLevel="1" x14ac:dyDescent="0.25">
      <c r="B71" s="7"/>
      <c r="C71" s="112" t="s">
        <v>142</v>
      </c>
      <c r="D71" s="113"/>
      <c r="E71" s="113"/>
      <c r="F71" s="113"/>
      <c r="G71" s="113"/>
      <c r="H71" s="113"/>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row>
    <row r="72" spans="2:39" outlineLevel="1" x14ac:dyDescent="0.25">
      <c r="B72" s="7"/>
      <c r="C72" s="108" t="s">
        <v>152</v>
      </c>
      <c r="D72" s="113"/>
      <c r="E72" s="50" t="s">
        <v>99</v>
      </c>
      <c r="F72" s="113"/>
      <c r="G72" s="113"/>
      <c r="H72" s="113"/>
      <c r="I72" s="268">
        <f>IF(I12="Implementare",IFERROR('1-Inputuri'!$H$48*'4-Buget cerere'!S46,0),0)+'1-Inputuri'!L96</f>
        <v>0</v>
      </c>
      <c r="J72" s="268">
        <f>IF(J12="Implementare",IFERROR('1-Inputuri'!$H$48*'4-Buget cerere'!T46,0),0)+'1-Inputuri'!M96</f>
        <v>0</v>
      </c>
      <c r="K72" s="268">
        <f>IF(K12="Implementare",IFERROR('1-Inputuri'!$H$48*'4-Buget cerere'!U46,0),0)+'1-Inputuri'!N96</f>
        <v>0</v>
      </c>
      <c r="L72" s="268">
        <f>IF(L12="Implementare",IFERROR('1-Inputuri'!$H$48*'4-Buget cerere'!V46,0),0)+'1-Inputuri'!O96</f>
        <v>0</v>
      </c>
      <c r="M72" s="268">
        <f>IF(M12="Implementare",IFERROR('1-Inputuri'!$H$48*'4-Buget cerere'!W46,0),0)+'1-Inputuri'!P96</f>
        <v>0</v>
      </c>
      <c r="N72" s="268">
        <f>IF(N12="Implementare",IFERROR('1-Inputuri'!$H$48*'4-Buget cerere'!X46,0),0)+'1-Inputuri'!Q96</f>
        <v>0</v>
      </c>
      <c r="O72" s="268">
        <f>IF(O12="Implementare",IFERROR('1-Inputuri'!$H$48*'4-Buget cerere'!Y46,0),0)+'1-Inputuri'!R96</f>
        <v>0</v>
      </c>
      <c r="P72" s="268">
        <f>IF(P12="Implementare",IFERROR('1-Inputuri'!$H$48*'4-Buget cerere'!Z46,0),0)+'1-Inputuri'!S96</f>
        <v>0</v>
      </c>
      <c r="Q72" s="268">
        <f>IF(Q12="Implementare",IFERROR('1-Inputuri'!$H$48*'4-Buget cerere'!AA46,0),0)+'1-Inputuri'!T96</f>
        <v>0</v>
      </c>
      <c r="R72" s="268">
        <f>IF(R12="Implementare",IFERROR('1-Inputuri'!$H$48*'4-Buget cerere'!AB46,0),0)+'1-Inputuri'!U96</f>
        <v>0</v>
      </c>
      <c r="S72" s="268">
        <f>IF(S12="Implementare",IFERROR('1-Inputuri'!$H$48*'4-Buget cerere'!AC46,0),0)+'1-Inputuri'!V96</f>
        <v>0</v>
      </c>
      <c r="T72" s="268">
        <f>IF(T12="Implementare",IFERROR('1-Inputuri'!$H$48*'4-Buget cerere'!AD46,0),0)+'1-Inputuri'!W96</f>
        <v>0</v>
      </c>
      <c r="U72" s="268">
        <f>IF(U12="Implementare",IFERROR('1-Inputuri'!$H$48*'4-Buget cerere'!AE46,0),0)+'1-Inputuri'!X96</f>
        <v>0</v>
      </c>
      <c r="V72" s="268">
        <f>IF(V12="Implementare",IFERROR('1-Inputuri'!$H$48*'4-Buget cerere'!AF46,0),0)+'1-Inputuri'!Y96</f>
        <v>0</v>
      </c>
      <c r="W72" s="268">
        <f>IF(W12="Implementare",IFERROR('1-Inputuri'!$H$48*'4-Buget cerere'!AG46,0),0)+'1-Inputuri'!Z96</f>
        <v>0</v>
      </c>
      <c r="X72" s="268">
        <f>IF(X12="Implementare",IFERROR('1-Inputuri'!$H$48*'4-Buget cerere'!AH46,0),0)+'1-Inputuri'!AA96</f>
        <v>0</v>
      </c>
      <c r="Y72" s="268">
        <f>IF(Y12="Implementare",IFERROR('1-Inputuri'!$H$48*'4-Buget cerere'!AI46,0),0)+'1-Inputuri'!AB96</f>
        <v>0</v>
      </c>
      <c r="Z72" s="268">
        <f>IF(Z12="Implementare",IFERROR('1-Inputuri'!$H$48*'4-Buget cerere'!AJ46,0),0)+'1-Inputuri'!AC96</f>
        <v>0</v>
      </c>
      <c r="AA72" s="268">
        <f>IF(AA12="Implementare",IFERROR('1-Inputuri'!$H$48*'4-Buget cerere'!AK46,0),0)+'1-Inputuri'!AD96</f>
        <v>0</v>
      </c>
      <c r="AB72" s="268">
        <f>IF(AB12="Implementare",IFERROR('1-Inputuri'!$H$48*'4-Buget cerere'!AL46,0),0)+'1-Inputuri'!AE96</f>
        <v>0</v>
      </c>
      <c r="AC72" s="268">
        <f>IF(AC12="Implementare",IFERROR('1-Inputuri'!$H$48*'4-Buget cerere'!AM46,0),0)+'1-Inputuri'!AF96</f>
        <v>0</v>
      </c>
      <c r="AD72" s="268">
        <f>IF(AD12="Implementare",IFERROR('1-Inputuri'!$H$48*'4-Buget cerere'!AN46,0),0)+'1-Inputuri'!AG96</f>
        <v>0</v>
      </c>
      <c r="AE72" s="268">
        <f>IF(AE12="Implementare",IFERROR('1-Inputuri'!$H$48*'4-Buget cerere'!AO46,0),0)+'1-Inputuri'!AH96</f>
        <v>0</v>
      </c>
      <c r="AF72" s="268">
        <f>IF(AF12="Implementare",IFERROR('1-Inputuri'!$H$48*'4-Buget cerere'!AP46,0),0)+'1-Inputuri'!AI96</f>
        <v>0</v>
      </c>
      <c r="AG72" s="268">
        <f>IF(AG12="Implementare",IFERROR('1-Inputuri'!$H$48*'4-Buget cerere'!AQ46,0),0)+'1-Inputuri'!AJ96</f>
        <v>0</v>
      </c>
      <c r="AH72" s="268">
        <f>IF(AH12="Implementare",IFERROR('1-Inputuri'!$H$48*'4-Buget cerere'!AR46,0),0)+'1-Inputuri'!AK96</f>
        <v>0</v>
      </c>
      <c r="AI72" s="268">
        <f>IF(AI12="Implementare",IFERROR('1-Inputuri'!$H$48*'4-Buget cerere'!AS46,0),0)+'1-Inputuri'!AL96</f>
        <v>0</v>
      </c>
      <c r="AJ72" s="268">
        <f>IF(AJ12="Implementare",IFERROR('1-Inputuri'!$H$48*'4-Buget cerere'!AT46,0),0)+'1-Inputuri'!AM96</f>
        <v>0</v>
      </c>
      <c r="AK72" s="268">
        <f>IF(AK12="Implementare",IFERROR('1-Inputuri'!$H$48*'4-Buget cerere'!AU46,0),0)+'1-Inputuri'!AN96</f>
        <v>0</v>
      </c>
      <c r="AL72" s="268">
        <f>IF(AL12="Implementare",IFERROR('1-Inputuri'!$H$48*'4-Buget cerere'!AV46,0),0)+'1-Inputuri'!AO96</f>
        <v>0</v>
      </c>
      <c r="AM72" s="7"/>
    </row>
    <row r="73" spans="2:39" outlineLevel="1" x14ac:dyDescent="0.25">
      <c r="B73" s="7"/>
      <c r="C73" s="108" t="s">
        <v>151</v>
      </c>
      <c r="D73" s="113"/>
      <c r="E73" s="50" t="s">
        <v>99</v>
      </c>
      <c r="F73" s="113"/>
      <c r="G73" s="113"/>
      <c r="H73" s="113"/>
      <c r="I73" s="117"/>
      <c r="J73" s="117"/>
      <c r="K73" s="117"/>
      <c r="L73" s="117"/>
      <c r="M73" s="117"/>
      <c r="N73" s="117"/>
      <c r="O73" s="117"/>
      <c r="P73" s="117"/>
      <c r="Q73" s="117"/>
      <c r="R73" s="117"/>
      <c r="S73" s="117"/>
      <c r="T73" s="117"/>
      <c r="U73" s="117"/>
      <c r="V73" s="117"/>
      <c r="W73" s="117"/>
      <c r="X73" s="117"/>
      <c r="Y73" s="117"/>
      <c r="Z73" s="117"/>
      <c r="AA73" s="117"/>
      <c r="AB73" s="117"/>
      <c r="AC73" s="117"/>
      <c r="AD73" s="117"/>
      <c r="AE73" s="117"/>
      <c r="AF73" s="117"/>
      <c r="AG73" s="117"/>
      <c r="AH73" s="117"/>
      <c r="AI73" s="117"/>
      <c r="AJ73" s="117"/>
      <c r="AK73" s="117"/>
      <c r="AL73" s="117"/>
      <c r="AM73" s="7"/>
    </row>
    <row r="74" spans="2:39" outlineLevel="1" x14ac:dyDescent="0.25">
      <c r="B74" s="7"/>
      <c r="C74" s="108" t="s">
        <v>372</v>
      </c>
      <c r="D74" s="114"/>
      <c r="E74" s="50" t="s">
        <v>99</v>
      </c>
      <c r="F74" s="113"/>
      <c r="G74" s="113"/>
      <c r="H74" s="113"/>
      <c r="I74" s="268">
        <f t="shared" ref="I74:AL74" si="16">I72*TVA</f>
        <v>0</v>
      </c>
      <c r="J74" s="268">
        <f t="shared" si="16"/>
        <v>0</v>
      </c>
      <c r="K74" s="268">
        <f t="shared" si="16"/>
        <v>0</v>
      </c>
      <c r="L74" s="268">
        <f t="shared" si="16"/>
        <v>0</v>
      </c>
      <c r="M74" s="268">
        <f t="shared" si="16"/>
        <v>0</v>
      </c>
      <c r="N74" s="268">
        <f t="shared" si="16"/>
        <v>0</v>
      </c>
      <c r="O74" s="268">
        <f t="shared" si="16"/>
        <v>0</v>
      </c>
      <c r="P74" s="268">
        <f t="shared" si="16"/>
        <v>0</v>
      </c>
      <c r="Q74" s="268">
        <f t="shared" si="16"/>
        <v>0</v>
      </c>
      <c r="R74" s="268">
        <f t="shared" si="16"/>
        <v>0</v>
      </c>
      <c r="S74" s="268">
        <f t="shared" si="16"/>
        <v>0</v>
      </c>
      <c r="T74" s="268">
        <f t="shared" si="16"/>
        <v>0</v>
      </c>
      <c r="U74" s="268">
        <f t="shared" si="16"/>
        <v>0</v>
      </c>
      <c r="V74" s="268">
        <f t="shared" si="16"/>
        <v>0</v>
      </c>
      <c r="W74" s="268">
        <f t="shared" si="16"/>
        <v>0</v>
      </c>
      <c r="X74" s="268">
        <f t="shared" si="16"/>
        <v>0</v>
      </c>
      <c r="Y74" s="268">
        <f t="shared" si="16"/>
        <v>0</v>
      </c>
      <c r="Z74" s="268">
        <f t="shared" si="16"/>
        <v>0</v>
      </c>
      <c r="AA74" s="268">
        <f t="shared" si="16"/>
        <v>0</v>
      </c>
      <c r="AB74" s="268">
        <f t="shared" si="16"/>
        <v>0</v>
      </c>
      <c r="AC74" s="268">
        <f t="shared" si="16"/>
        <v>0</v>
      </c>
      <c r="AD74" s="268">
        <f t="shared" si="16"/>
        <v>0</v>
      </c>
      <c r="AE74" s="268">
        <f t="shared" si="16"/>
        <v>0</v>
      </c>
      <c r="AF74" s="268">
        <f t="shared" si="16"/>
        <v>0</v>
      </c>
      <c r="AG74" s="268">
        <f t="shared" si="16"/>
        <v>0</v>
      </c>
      <c r="AH74" s="268">
        <f t="shared" si="16"/>
        <v>0</v>
      </c>
      <c r="AI74" s="268">
        <f t="shared" si="16"/>
        <v>0</v>
      </c>
      <c r="AJ74" s="268">
        <f t="shared" si="16"/>
        <v>0</v>
      </c>
      <c r="AK74" s="268">
        <f t="shared" si="16"/>
        <v>0</v>
      </c>
      <c r="AL74" s="268">
        <f t="shared" si="16"/>
        <v>0</v>
      </c>
      <c r="AM74" s="7"/>
    </row>
    <row r="75" spans="2:39" outlineLevel="1" x14ac:dyDescent="0.25">
      <c r="B75" s="7"/>
      <c r="C75" s="108" t="s">
        <v>371</v>
      </c>
      <c r="D75" s="114"/>
      <c r="E75" s="50" t="s">
        <v>99</v>
      </c>
      <c r="F75" s="113"/>
      <c r="G75" s="113"/>
      <c r="H75" s="113"/>
      <c r="I75" s="268">
        <f t="shared" ref="I75:AL75" si="17">I73*TVA</f>
        <v>0</v>
      </c>
      <c r="J75" s="268">
        <f t="shared" si="17"/>
        <v>0</v>
      </c>
      <c r="K75" s="268">
        <f t="shared" si="17"/>
        <v>0</v>
      </c>
      <c r="L75" s="268">
        <f t="shared" si="17"/>
        <v>0</v>
      </c>
      <c r="M75" s="268">
        <f t="shared" si="17"/>
        <v>0</v>
      </c>
      <c r="N75" s="268">
        <f t="shared" si="17"/>
        <v>0</v>
      </c>
      <c r="O75" s="268">
        <f t="shared" si="17"/>
        <v>0</v>
      </c>
      <c r="P75" s="268">
        <f t="shared" si="17"/>
        <v>0</v>
      </c>
      <c r="Q75" s="268">
        <f t="shared" si="17"/>
        <v>0</v>
      </c>
      <c r="R75" s="268">
        <f t="shared" si="17"/>
        <v>0</v>
      </c>
      <c r="S75" s="268">
        <f t="shared" si="17"/>
        <v>0</v>
      </c>
      <c r="T75" s="268">
        <f t="shared" si="17"/>
        <v>0</v>
      </c>
      <c r="U75" s="268">
        <f t="shared" si="17"/>
        <v>0</v>
      </c>
      <c r="V75" s="268">
        <f t="shared" si="17"/>
        <v>0</v>
      </c>
      <c r="W75" s="268">
        <f t="shared" si="17"/>
        <v>0</v>
      </c>
      <c r="X75" s="268">
        <f t="shared" si="17"/>
        <v>0</v>
      </c>
      <c r="Y75" s="268">
        <f t="shared" si="17"/>
        <v>0</v>
      </c>
      <c r="Z75" s="268">
        <f t="shared" si="17"/>
        <v>0</v>
      </c>
      <c r="AA75" s="268">
        <f t="shared" si="17"/>
        <v>0</v>
      </c>
      <c r="AB75" s="268">
        <f t="shared" si="17"/>
        <v>0</v>
      </c>
      <c r="AC75" s="268">
        <f t="shared" si="17"/>
        <v>0</v>
      </c>
      <c r="AD75" s="268">
        <f t="shared" si="17"/>
        <v>0</v>
      </c>
      <c r="AE75" s="268">
        <f t="shared" si="17"/>
        <v>0</v>
      </c>
      <c r="AF75" s="268">
        <f t="shared" si="17"/>
        <v>0</v>
      </c>
      <c r="AG75" s="268">
        <f t="shared" si="17"/>
        <v>0</v>
      </c>
      <c r="AH75" s="268">
        <f t="shared" si="17"/>
        <v>0</v>
      </c>
      <c r="AI75" s="268">
        <f t="shared" si="17"/>
        <v>0</v>
      </c>
      <c r="AJ75" s="268">
        <f t="shared" si="17"/>
        <v>0</v>
      </c>
      <c r="AK75" s="268">
        <f t="shared" si="17"/>
        <v>0</v>
      </c>
      <c r="AL75" s="268">
        <f t="shared" si="17"/>
        <v>0</v>
      </c>
      <c r="AM75" s="7"/>
    </row>
    <row r="76" spans="2:39" outlineLevel="1" x14ac:dyDescent="0.25">
      <c r="B76" s="7"/>
      <c r="C76" s="115" t="s">
        <v>153</v>
      </c>
      <c r="D76" s="7"/>
      <c r="E76" s="100" t="s">
        <v>99</v>
      </c>
      <c r="F76" s="7"/>
      <c r="G76" s="7"/>
      <c r="H76" s="7"/>
      <c r="I76" s="269">
        <f>I72-I73+I74-I75</f>
        <v>0</v>
      </c>
      <c r="J76" s="269">
        <f t="shared" ref="J76:AL76" si="18">J72-J73+J74-J75</f>
        <v>0</v>
      </c>
      <c r="K76" s="269">
        <f t="shared" si="18"/>
        <v>0</v>
      </c>
      <c r="L76" s="269">
        <f t="shared" si="18"/>
        <v>0</v>
      </c>
      <c r="M76" s="269">
        <f t="shared" si="18"/>
        <v>0</v>
      </c>
      <c r="N76" s="269">
        <f t="shared" si="18"/>
        <v>0</v>
      </c>
      <c r="O76" s="269">
        <f t="shared" si="18"/>
        <v>0</v>
      </c>
      <c r="P76" s="269">
        <f t="shared" si="18"/>
        <v>0</v>
      </c>
      <c r="Q76" s="269">
        <f t="shared" si="18"/>
        <v>0</v>
      </c>
      <c r="R76" s="269">
        <f t="shared" si="18"/>
        <v>0</v>
      </c>
      <c r="S76" s="269">
        <f t="shared" si="18"/>
        <v>0</v>
      </c>
      <c r="T76" s="269">
        <f t="shared" si="18"/>
        <v>0</v>
      </c>
      <c r="U76" s="269">
        <f t="shared" si="18"/>
        <v>0</v>
      </c>
      <c r="V76" s="269">
        <f t="shared" si="18"/>
        <v>0</v>
      </c>
      <c r="W76" s="269">
        <f t="shared" si="18"/>
        <v>0</v>
      </c>
      <c r="X76" s="269">
        <f t="shared" si="18"/>
        <v>0</v>
      </c>
      <c r="Y76" s="269">
        <f t="shared" si="18"/>
        <v>0</v>
      </c>
      <c r="Z76" s="269">
        <f t="shared" si="18"/>
        <v>0</v>
      </c>
      <c r="AA76" s="269">
        <f t="shared" si="18"/>
        <v>0</v>
      </c>
      <c r="AB76" s="269">
        <f t="shared" si="18"/>
        <v>0</v>
      </c>
      <c r="AC76" s="269">
        <f t="shared" si="18"/>
        <v>0</v>
      </c>
      <c r="AD76" s="269">
        <f t="shared" si="18"/>
        <v>0</v>
      </c>
      <c r="AE76" s="269">
        <f t="shared" si="18"/>
        <v>0</v>
      </c>
      <c r="AF76" s="269">
        <f t="shared" si="18"/>
        <v>0</v>
      </c>
      <c r="AG76" s="269">
        <f t="shared" si="18"/>
        <v>0</v>
      </c>
      <c r="AH76" s="269">
        <f t="shared" si="18"/>
        <v>0</v>
      </c>
      <c r="AI76" s="269">
        <f t="shared" si="18"/>
        <v>0</v>
      </c>
      <c r="AJ76" s="269">
        <f t="shared" si="18"/>
        <v>0</v>
      </c>
      <c r="AK76" s="269">
        <f t="shared" si="18"/>
        <v>0</v>
      </c>
      <c r="AL76" s="269">
        <f t="shared" si="18"/>
        <v>0</v>
      </c>
      <c r="AM76" s="7"/>
    </row>
    <row r="77" spans="2:39" outlineLevel="1" x14ac:dyDescent="0.25">
      <c r="B77" s="7"/>
      <c r="C77" s="35"/>
      <c r="D77" s="7"/>
      <c r="E77" s="8"/>
      <c r="F77" s="7"/>
      <c r="G77" s="7"/>
      <c r="H77" s="7"/>
      <c r="I77" s="148"/>
      <c r="J77" s="148"/>
      <c r="K77" s="148"/>
      <c r="L77" s="148"/>
      <c r="M77" s="148"/>
      <c r="N77" s="148"/>
      <c r="O77" s="148"/>
      <c r="P77" s="148"/>
      <c r="Q77" s="148"/>
      <c r="R77" s="148"/>
      <c r="S77" s="148"/>
      <c r="T77" s="148"/>
      <c r="U77" s="148"/>
      <c r="V77" s="148"/>
      <c r="W77" s="148"/>
      <c r="X77" s="148"/>
      <c r="Y77" s="148"/>
      <c r="Z77" s="148"/>
      <c r="AA77" s="148"/>
      <c r="AB77" s="148"/>
      <c r="AC77" s="148"/>
      <c r="AD77" s="148"/>
      <c r="AE77" s="148"/>
      <c r="AF77" s="148"/>
      <c r="AG77" s="148"/>
      <c r="AH77" s="148"/>
      <c r="AI77" s="148"/>
      <c r="AJ77" s="148"/>
      <c r="AK77" s="148"/>
      <c r="AL77" s="148"/>
      <c r="AM77" s="7"/>
    </row>
    <row r="78" spans="2:39" ht="29.4" customHeight="1" outlineLevel="1" x14ac:dyDescent="0.25">
      <c r="B78" s="7"/>
      <c r="C78" s="115" t="s">
        <v>154</v>
      </c>
      <c r="D78" s="118"/>
      <c r="E78" s="8"/>
      <c r="F78" s="7"/>
      <c r="G78" s="7"/>
      <c r="H78" s="7"/>
      <c r="I78" s="264">
        <f t="shared" ref="I78:AL78" si="19">I60+I69+I76</f>
        <v>0</v>
      </c>
      <c r="J78" s="264">
        <f t="shared" si="19"/>
        <v>0</v>
      </c>
      <c r="K78" s="264">
        <f t="shared" si="19"/>
        <v>0</v>
      </c>
      <c r="L78" s="264">
        <f t="shared" si="19"/>
        <v>0</v>
      </c>
      <c r="M78" s="264">
        <f t="shared" si="19"/>
        <v>0</v>
      </c>
      <c r="N78" s="264">
        <f t="shared" si="19"/>
        <v>0</v>
      </c>
      <c r="O78" s="264">
        <f t="shared" si="19"/>
        <v>0</v>
      </c>
      <c r="P78" s="264">
        <f t="shared" si="19"/>
        <v>0</v>
      </c>
      <c r="Q78" s="264">
        <f t="shared" si="19"/>
        <v>0</v>
      </c>
      <c r="R78" s="264">
        <f t="shared" si="19"/>
        <v>0</v>
      </c>
      <c r="S78" s="264">
        <f t="shared" si="19"/>
        <v>0</v>
      </c>
      <c r="T78" s="264">
        <f t="shared" si="19"/>
        <v>0</v>
      </c>
      <c r="U78" s="264">
        <f t="shared" si="19"/>
        <v>0</v>
      </c>
      <c r="V78" s="264">
        <f t="shared" si="19"/>
        <v>0</v>
      </c>
      <c r="W78" s="264">
        <f t="shared" si="19"/>
        <v>0</v>
      </c>
      <c r="X78" s="264">
        <f t="shared" si="19"/>
        <v>0</v>
      </c>
      <c r="Y78" s="264">
        <f t="shared" si="19"/>
        <v>0</v>
      </c>
      <c r="Z78" s="264">
        <f t="shared" si="19"/>
        <v>0</v>
      </c>
      <c r="AA78" s="264">
        <f t="shared" si="19"/>
        <v>0</v>
      </c>
      <c r="AB78" s="264">
        <f t="shared" si="19"/>
        <v>0</v>
      </c>
      <c r="AC78" s="264">
        <f t="shared" si="19"/>
        <v>0</v>
      </c>
      <c r="AD78" s="264">
        <f t="shared" si="19"/>
        <v>0</v>
      </c>
      <c r="AE78" s="264">
        <f t="shared" si="19"/>
        <v>0</v>
      </c>
      <c r="AF78" s="264">
        <f t="shared" si="19"/>
        <v>0</v>
      </c>
      <c r="AG78" s="264">
        <f t="shared" si="19"/>
        <v>0</v>
      </c>
      <c r="AH78" s="264">
        <f t="shared" si="19"/>
        <v>0</v>
      </c>
      <c r="AI78" s="264">
        <f t="shared" si="19"/>
        <v>0</v>
      </c>
      <c r="AJ78" s="264">
        <f t="shared" si="19"/>
        <v>0</v>
      </c>
      <c r="AK78" s="264">
        <f t="shared" si="19"/>
        <v>0</v>
      </c>
      <c r="AL78" s="264">
        <f t="shared" si="19"/>
        <v>0</v>
      </c>
      <c r="AM78" s="7"/>
    </row>
    <row r="79" spans="2:39" outlineLevel="1" x14ac:dyDescent="0.25">
      <c r="B79" s="7"/>
      <c r="C79" s="35"/>
      <c r="D79" s="7"/>
      <c r="E79" s="8"/>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row>
    <row r="80" spans="2:39" outlineLevel="1" x14ac:dyDescent="0.25">
      <c r="B80" s="7"/>
      <c r="C80" s="40" t="s">
        <v>155</v>
      </c>
      <c r="D80" s="7"/>
      <c r="E80" s="50" t="s">
        <v>99</v>
      </c>
      <c r="F80" s="7"/>
      <c r="G80" s="7"/>
      <c r="H80" s="7"/>
      <c r="I80" s="51"/>
      <c r="J80" s="51"/>
      <c r="K80" s="51"/>
      <c r="L80" s="51"/>
      <c r="M80" s="51"/>
      <c r="N80" s="51"/>
      <c r="O80" s="51"/>
      <c r="P80" s="51"/>
      <c r="Q80" s="51"/>
      <c r="R80" s="51"/>
      <c r="S80" s="51"/>
      <c r="T80" s="51"/>
      <c r="U80" s="51"/>
      <c r="V80" s="51"/>
      <c r="W80" s="51"/>
      <c r="X80" s="51"/>
      <c r="Y80" s="51"/>
      <c r="Z80" s="51"/>
      <c r="AA80" s="51"/>
      <c r="AB80" s="51"/>
      <c r="AC80" s="51"/>
      <c r="AD80" s="51"/>
      <c r="AE80" s="51"/>
      <c r="AF80" s="51"/>
      <c r="AG80" s="51"/>
      <c r="AH80" s="51"/>
      <c r="AI80" s="51"/>
      <c r="AJ80" s="51"/>
      <c r="AK80" s="51"/>
      <c r="AL80" s="51"/>
      <c r="AM80" s="7"/>
    </row>
    <row r="81" spans="2:39" outlineLevel="1" x14ac:dyDescent="0.25">
      <c r="B81" s="7"/>
      <c r="C81" s="40" t="s">
        <v>156</v>
      </c>
      <c r="D81" s="7"/>
      <c r="E81" s="50" t="s">
        <v>99</v>
      </c>
      <c r="F81" s="7"/>
      <c r="G81" s="7"/>
      <c r="H81" s="7"/>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7"/>
    </row>
    <row r="82" spans="2:39" outlineLevel="1" x14ac:dyDescent="0.25">
      <c r="B82" s="7"/>
      <c r="C82" s="35"/>
      <c r="D82" s="7"/>
      <c r="E82" s="8"/>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row>
    <row r="83" spans="2:39" outlineLevel="1" x14ac:dyDescent="0.25">
      <c r="B83" s="7"/>
      <c r="C83" s="47" t="s">
        <v>157</v>
      </c>
      <c r="D83" s="7"/>
      <c r="E83" s="8"/>
      <c r="F83" s="7"/>
      <c r="G83" s="7"/>
      <c r="H83" s="270">
        <f>'2-Bilant_Solicitant'!H56</f>
        <v>0</v>
      </c>
      <c r="I83" s="264">
        <f>I78+I80+I81</f>
        <v>0</v>
      </c>
      <c r="J83" s="264">
        <f t="shared" ref="J83:AL83" si="20">J78+J80+J81</f>
        <v>0</v>
      </c>
      <c r="K83" s="264">
        <f t="shared" si="20"/>
        <v>0</v>
      </c>
      <c r="L83" s="264">
        <f t="shared" si="20"/>
        <v>0</v>
      </c>
      <c r="M83" s="264">
        <f t="shared" si="20"/>
        <v>0</v>
      </c>
      <c r="N83" s="264">
        <f t="shared" si="20"/>
        <v>0</v>
      </c>
      <c r="O83" s="264">
        <f t="shared" si="20"/>
        <v>0</v>
      </c>
      <c r="P83" s="264">
        <f t="shared" si="20"/>
        <v>0</v>
      </c>
      <c r="Q83" s="264">
        <f t="shared" si="20"/>
        <v>0</v>
      </c>
      <c r="R83" s="264">
        <f t="shared" si="20"/>
        <v>0</v>
      </c>
      <c r="S83" s="264">
        <f t="shared" si="20"/>
        <v>0</v>
      </c>
      <c r="T83" s="264">
        <f t="shared" si="20"/>
        <v>0</v>
      </c>
      <c r="U83" s="264">
        <f t="shared" si="20"/>
        <v>0</v>
      </c>
      <c r="V83" s="264">
        <f t="shared" si="20"/>
        <v>0</v>
      </c>
      <c r="W83" s="264">
        <f t="shared" si="20"/>
        <v>0</v>
      </c>
      <c r="X83" s="264">
        <f t="shared" si="20"/>
        <v>0</v>
      </c>
      <c r="Y83" s="264">
        <f t="shared" si="20"/>
        <v>0</v>
      </c>
      <c r="Z83" s="264">
        <f t="shared" si="20"/>
        <v>0</v>
      </c>
      <c r="AA83" s="264">
        <f t="shared" si="20"/>
        <v>0</v>
      </c>
      <c r="AB83" s="264">
        <f t="shared" si="20"/>
        <v>0</v>
      </c>
      <c r="AC83" s="264">
        <f t="shared" si="20"/>
        <v>0</v>
      </c>
      <c r="AD83" s="264">
        <f t="shared" si="20"/>
        <v>0</v>
      </c>
      <c r="AE83" s="264">
        <f t="shared" si="20"/>
        <v>0</v>
      </c>
      <c r="AF83" s="264">
        <f t="shared" si="20"/>
        <v>0</v>
      </c>
      <c r="AG83" s="264">
        <f t="shared" si="20"/>
        <v>0</v>
      </c>
      <c r="AH83" s="264">
        <f t="shared" si="20"/>
        <v>0</v>
      </c>
      <c r="AI83" s="264">
        <f t="shared" si="20"/>
        <v>0</v>
      </c>
      <c r="AJ83" s="264">
        <f t="shared" si="20"/>
        <v>0</v>
      </c>
      <c r="AK83" s="264">
        <f t="shared" si="20"/>
        <v>0</v>
      </c>
      <c r="AL83" s="264">
        <f t="shared" si="20"/>
        <v>0</v>
      </c>
      <c r="AM83" s="7"/>
    </row>
    <row r="84" spans="2:39" outlineLevel="1" x14ac:dyDescent="0.25">
      <c r="B84" s="7"/>
      <c r="C84" s="47" t="s">
        <v>158</v>
      </c>
      <c r="D84" s="7"/>
      <c r="E84" s="8"/>
      <c r="F84" s="7"/>
      <c r="G84" s="7"/>
      <c r="H84" s="148"/>
      <c r="I84" s="264">
        <f>IF(I8&lt;='1-Inputuri'!$I$48,H83+I83,0)</f>
        <v>0</v>
      </c>
      <c r="J84" s="264">
        <f>IF(J8&lt;='1-Inputuri'!$I$48,I84+J83,0)</f>
        <v>0</v>
      </c>
      <c r="K84" s="264">
        <f>IF(K8&lt;='1-Inputuri'!$I$48,J84+K83,0)</f>
        <v>0</v>
      </c>
      <c r="L84" s="264">
        <f>IF(L8&lt;='1-Inputuri'!$I$48,K84+L83,0)</f>
        <v>0</v>
      </c>
      <c r="M84" s="264">
        <f>IF(M8&lt;='1-Inputuri'!$I$48,L84+M83,0)</f>
        <v>0</v>
      </c>
      <c r="N84" s="264">
        <f>IF(N8&lt;='1-Inputuri'!$I$48,M84+N83,0)</f>
        <v>0</v>
      </c>
      <c r="O84" s="264">
        <f>IF(O8&lt;='1-Inputuri'!$I$48,N84+O83,0)</f>
        <v>0</v>
      </c>
      <c r="P84" s="264">
        <f>IF(P8&lt;='1-Inputuri'!$I$48,O84+P83,0)</f>
        <v>0</v>
      </c>
      <c r="Q84" s="264">
        <f>IF(Q8&lt;='1-Inputuri'!$I$48,P84+Q83,0)</f>
        <v>0</v>
      </c>
      <c r="R84" s="264">
        <f>IF(R8&lt;='1-Inputuri'!$I$48,Q84+R83,0)</f>
        <v>0</v>
      </c>
      <c r="S84" s="264">
        <f>IF(S8&lt;='1-Inputuri'!$I$48,R84+S83,0)</f>
        <v>0</v>
      </c>
      <c r="T84" s="264">
        <f>IF(T8&lt;='1-Inputuri'!$I$48,S84+T83,0)</f>
        <v>0</v>
      </c>
      <c r="U84" s="264">
        <f>IF(U8&lt;='1-Inputuri'!$I$48,T84+U83,0)</f>
        <v>0</v>
      </c>
      <c r="V84" s="264">
        <f>IF(V8&lt;='1-Inputuri'!$I$48,U84+V83,0)</f>
        <v>0</v>
      </c>
      <c r="W84" s="264">
        <f>IF(W8&lt;='1-Inputuri'!$I$48,V84+W83,0)</f>
        <v>0</v>
      </c>
      <c r="X84" s="264">
        <f>IF(X8&lt;='1-Inputuri'!$I$48,W84+X83,0)</f>
        <v>0</v>
      </c>
      <c r="Y84" s="264">
        <f>IF(Y8&lt;='1-Inputuri'!$I$48,X84+Y83,0)</f>
        <v>0</v>
      </c>
      <c r="Z84" s="264">
        <f>IF(Z8&lt;='1-Inputuri'!$I$48,Y84+Z83,0)</f>
        <v>0</v>
      </c>
      <c r="AA84" s="264">
        <f>IF(AA8&lt;='1-Inputuri'!$I$48,Z84+AA83,0)</f>
        <v>0</v>
      </c>
      <c r="AB84" s="264">
        <f>IF(AB8&lt;='1-Inputuri'!$I$48,AA84+AB83,0)</f>
        <v>0</v>
      </c>
      <c r="AC84" s="264">
        <f>IF(AC8&lt;='1-Inputuri'!$I$48,AB84+AC83,0)</f>
        <v>0</v>
      </c>
      <c r="AD84" s="264">
        <f>IF(AD8&lt;='1-Inputuri'!$I$48,AC84+AD83,0)</f>
        <v>0</v>
      </c>
      <c r="AE84" s="264">
        <f>IF(AE8&lt;='1-Inputuri'!$I$48,AD84+AE83,0)</f>
        <v>0</v>
      </c>
      <c r="AF84" s="264">
        <f>IF(AF8&lt;='1-Inputuri'!$I$48,AE84+AF83,0)</f>
        <v>0</v>
      </c>
      <c r="AG84" s="264">
        <f>IF(AG8&lt;='1-Inputuri'!$I$48,AF84+AG83,0)</f>
        <v>0</v>
      </c>
      <c r="AH84" s="264">
        <f>IF(AH8&lt;='1-Inputuri'!$I$48,AG84+AH83,0)</f>
        <v>0</v>
      </c>
      <c r="AI84" s="264">
        <f>IF(AI8&lt;='1-Inputuri'!$I$48,AH84+AI83,0)</f>
        <v>0</v>
      </c>
      <c r="AJ84" s="264">
        <f>IF(AJ8&lt;='1-Inputuri'!$I$48,AI84+AJ83,0)</f>
        <v>0</v>
      </c>
      <c r="AK84" s="264">
        <f>IF(AK8&lt;='1-Inputuri'!$I$48,AJ84+AK83,0)</f>
        <v>0</v>
      </c>
      <c r="AL84" s="264">
        <f>IF(AL8&lt;='1-Inputuri'!$I$48,AK84+AL83,0)</f>
        <v>0</v>
      </c>
      <c r="AM84" s="7"/>
    </row>
    <row r="85" spans="2:39" x14ac:dyDescent="0.25">
      <c r="B85" s="7"/>
      <c r="C85" s="35"/>
      <c r="D85" s="7"/>
      <c r="E85" s="8"/>
      <c r="F85" s="7"/>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row>
    <row r="86" spans="2:39" x14ac:dyDescent="0.25">
      <c r="E86" s="9"/>
    </row>
    <row r="87" spans="2:39" x14ac:dyDescent="0.25">
      <c r="E87" s="9"/>
    </row>
    <row r="88" spans="2:39" x14ac:dyDescent="0.25">
      <c r="E88" s="9"/>
    </row>
    <row r="89" spans="2:39" x14ac:dyDescent="0.25">
      <c r="E89" s="9"/>
    </row>
    <row r="90" spans="2:39" x14ac:dyDescent="0.25">
      <c r="E90" s="9"/>
    </row>
    <row r="91" spans="2:39" x14ac:dyDescent="0.25">
      <c r="E91" s="9"/>
    </row>
    <row r="92" spans="2:39" x14ac:dyDescent="0.25">
      <c r="E92" s="9"/>
    </row>
    <row r="93" spans="2:39" x14ac:dyDescent="0.25">
      <c r="E93" s="9"/>
    </row>
    <row r="94" spans="2:39" x14ac:dyDescent="0.25">
      <c r="E94" s="9"/>
    </row>
    <row r="95" spans="2:39" x14ac:dyDescent="0.25">
      <c r="E95" s="9"/>
    </row>
    <row r="96" spans="2:39" x14ac:dyDescent="0.25">
      <c r="E96" s="9"/>
    </row>
    <row r="97" s="9" customFormat="1" x14ac:dyDescent="0.25"/>
    <row r="98" s="9" customFormat="1" x14ac:dyDescent="0.25"/>
    <row r="99" s="9" customFormat="1" x14ac:dyDescent="0.25"/>
    <row r="100" s="9" customFormat="1" x14ac:dyDescent="0.25"/>
    <row r="101" s="9" customFormat="1" x14ac:dyDescent="0.25"/>
    <row r="102" s="9" customFormat="1" x14ac:dyDescent="0.25"/>
    <row r="103" s="9" customFormat="1" x14ac:dyDescent="0.25"/>
    <row r="104" s="9" customFormat="1" x14ac:dyDescent="0.25"/>
    <row r="105" s="9" customFormat="1" x14ac:dyDescent="0.25"/>
    <row r="106" s="9" customFormat="1" x14ac:dyDescent="0.25"/>
    <row r="107" s="9" customFormat="1" x14ac:dyDescent="0.25"/>
    <row r="108" s="9" customFormat="1" x14ac:dyDescent="0.25"/>
    <row r="109" s="9" customFormat="1" x14ac:dyDescent="0.25"/>
    <row r="110" s="9" customFormat="1" x14ac:dyDescent="0.25"/>
    <row r="111" s="9" customFormat="1" x14ac:dyDescent="0.25"/>
    <row r="112" s="9" customFormat="1" x14ac:dyDescent="0.25"/>
    <row r="113" s="9" customFormat="1" x14ac:dyDescent="0.25"/>
    <row r="114" s="9" customFormat="1" x14ac:dyDescent="0.25"/>
    <row r="115" s="9" customFormat="1" x14ac:dyDescent="0.25"/>
    <row r="116" s="9" customFormat="1" x14ac:dyDescent="0.25"/>
    <row r="117" s="9" customFormat="1" x14ac:dyDescent="0.25"/>
    <row r="118" s="9" customFormat="1" x14ac:dyDescent="0.25"/>
    <row r="119" s="9" customFormat="1" x14ac:dyDescent="0.25"/>
    <row r="120" s="9" customFormat="1" x14ac:dyDescent="0.25"/>
    <row r="121" s="9" customFormat="1" x14ac:dyDescent="0.25"/>
    <row r="122" s="9" customFormat="1" x14ac:dyDescent="0.25"/>
    <row r="123" s="9" customFormat="1" x14ac:dyDescent="0.25"/>
    <row r="124" s="9" customFormat="1" x14ac:dyDescent="0.25"/>
    <row r="125" s="9" customFormat="1" x14ac:dyDescent="0.25"/>
    <row r="126" s="9" customFormat="1" x14ac:dyDescent="0.25"/>
    <row r="127" s="9" customFormat="1" x14ac:dyDescent="0.25"/>
    <row r="128" s="9" customFormat="1" x14ac:dyDescent="0.25"/>
    <row r="129" s="9" customFormat="1" x14ac:dyDescent="0.25"/>
    <row r="130" s="9" customFormat="1" x14ac:dyDescent="0.25"/>
    <row r="131" s="9" customFormat="1" x14ac:dyDescent="0.25"/>
    <row r="132" s="9" customFormat="1" x14ac:dyDescent="0.25"/>
    <row r="133" s="9" customFormat="1" x14ac:dyDescent="0.25"/>
    <row r="134" s="9" customFormat="1" x14ac:dyDescent="0.25"/>
    <row r="135" s="9" customFormat="1" x14ac:dyDescent="0.25"/>
    <row r="136" s="9" customFormat="1" x14ac:dyDescent="0.25"/>
    <row r="137" s="9" customFormat="1" x14ac:dyDescent="0.25"/>
    <row r="138" s="9" customFormat="1" x14ac:dyDescent="0.25"/>
    <row r="139" s="9" customFormat="1" x14ac:dyDescent="0.25"/>
    <row r="140" s="9" customFormat="1" x14ac:dyDescent="0.25"/>
    <row r="141" s="9" customFormat="1" x14ac:dyDescent="0.25"/>
    <row r="142" s="9" customFormat="1" x14ac:dyDescent="0.25"/>
    <row r="143" s="9" customFormat="1" x14ac:dyDescent="0.25"/>
    <row r="144" s="9" customFormat="1" x14ac:dyDescent="0.25"/>
    <row r="145" s="9" customFormat="1" x14ac:dyDescent="0.25"/>
    <row r="146" s="9" customFormat="1" x14ac:dyDescent="0.25"/>
    <row r="147" s="9" customFormat="1" x14ac:dyDescent="0.25"/>
    <row r="148" s="9" customFormat="1" x14ac:dyDescent="0.25"/>
    <row r="149" s="9" customFormat="1" x14ac:dyDescent="0.25"/>
    <row r="150" s="9" customFormat="1" x14ac:dyDescent="0.25"/>
    <row r="151" s="9" customFormat="1" x14ac:dyDescent="0.25"/>
    <row r="152" s="9" customFormat="1" x14ac:dyDescent="0.25"/>
    <row r="153" s="9" customFormat="1" x14ac:dyDescent="0.25"/>
    <row r="154" s="9" customFormat="1" x14ac:dyDescent="0.25"/>
    <row r="155" s="9" customFormat="1" x14ac:dyDescent="0.25"/>
    <row r="156" s="9" customFormat="1" x14ac:dyDescent="0.25"/>
    <row r="157" s="9" customFormat="1" x14ac:dyDescent="0.25"/>
    <row r="158" s="9" customFormat="1" x14ac:dyDescent="0.25"/>
    <row r="159" s="9" customFormat="1" x14ac:dyDescent="0.25"/>
    <row r="160" s="9" customFormat="1" x14ac:dyDescent="0.25"/>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sheetData>
  <sheetProtection algorithmName="SHA-512" hashValue="1YWlL1GS5Log7M9Mulvo6yqoJkaa2u/nauOrnlQ+LAfR8M+MWt62G1936JgiID5j7KiLifwbrQcHcoq0Nsuk+g==" saltValue="xT/TQ4riNPS6yW/aAvc/pA==" spinCount="100000" sheet="1" formatCells="0" formatColumns="0" formatRows="0" insertColumns="0" insertRows="0"/>
  <dataConsolidate/>
  <mergeCells count="3">
    <mergeCell ref="C6:E6"/>
    <mergeCell ref="C5:E5"/>
    <mergeCell ref="C7:E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14FEF-A3A3-4DAC-88C4-EE3F95BF38E8}">
  <dimension ref="B1:AP16"/>
  <sheetViews>
    <sheetView tabSelected="1" zoomScaleNormal="100" workbookViewId="0">
      <selection activeCell="M14" sqref="M14"/>
    </sheetView>
  </sheetViews>
  <sheetFormatPr defaultRowHeight="13.8" x14ac:dyDescent="0.25"/>
  <cols>
    <col min="1" max="1" width="4.6640625" style="149" customWidth="1"/>
    <col min="2" max="2" width="3.44140625" style="149" customWidth="1"/>
    <col min="3" max="3" width="49.6640625" style="271" customWidth="1"/>
    <col min="4" max="4" width="3.6640625" style="149" customWidth="1"/>
    <col min="5" max="5" width="2.88671875" style="149" customWidth="1"/>
    <col min="6" max="6" width="3.77734375" style="149" customWidth="1"/>
    <col min="7" max="7" width="16" style="271" customWidth="1"/>
    <col min="8" max="8" width="3.6640625" style="149" customWidth="1"/>
    <col min="9" max="9" width="3.77734375" style="149" customWidth="1"/>
    <col min="10" max="10" width="3.88671875" style="149" customWidth="1"/>
    <col min="11" max="11" width="8.6640625" style="149" customWidth="1"/>
    <col min="12" max="12" width="12.109375" style="149" customWidth="1"/>
    <col min="13" max="14" width="10.6640625" style="149" customWidth="1"/>
    <col min="15" max="15" width="11.77734375" style="149" customWidth="1"/>
    <col min="16" max="23" width="9.6640625" style="149" bestFit="1" customWidth="1"/>
    <col min="24" max="41" width="11" style="149" customWidth="1"/>
    <col min="42" max="42" width="3.88671875" style="149" customWidth="1"/>
    <col min="43" max="16384" width="8.88671875" style="149"/>
  </cols>
  <sheetData>
    <row r="1" spans="2:42" x14ac:dyDescent="0.25">
      <c r="G1" s="149"/>
    </row>
    <row r="2" spans="2:42" ht="14.4" thickBot="1" x14ac:dyDescent="0.3">
      <c r="B2" s="148"/>
      <c r="C2" s="272"/>
      <c r="D2" s="148"/>
      <c r="E2" s="148"/>
      <c r="F2" s="148"/>
      <c r="G2" s="148"/>
      <c r="H2" s="148"/>
      <c r="I2" s="148"/>
    </row>
    <row r="3" spans="2:42" x14ac:dyDescent="0.25">
      <c r="B3" s="148"/>
      <c r="C3" s="200" t="str">
        <f>'0-Instructiuni'!C3</f>
        <v>PROGRAMUL REGIONAL NORD-VEST 2021-2027</v>
      </c>
      <c r="D3" s="273"/>
      <c r="E3" s="152"/>
      <c r="F3" s="152"/>
      <c r="G3" s="152"/>
      <c r="H3" s="153"/>
      <c r="I3" s="148"/>
    </row>
    <row r="4" spans="2:42" x14ac:dyDescent="0.25">
      <c r="B4" s="148"/>
      <c r="C4" s="374" t="str">
        <f>'0-Instructiuni'!C4</f>
        <v>Investiții productive pentru microîntreprinderile din regiunea de dezvoltare Nord-Vest</v>
      </c>
      <c r="D4" s="375"/>
      <c r="E4" s="375"/>
      <c r="F4" s="375"/>
      <c r="G4" s="375"/>
      <c r="H4" s="376"/>
      <c r="I4" s="148"/>
    </row>
    <row r="5" spans="2:42" ht="14.4" thickBot="1" x14ac:dyDescent="0.3">
      <c r="B5" s="148"/>
      <c r="C5" s="205" t="str">
        <f>'0-Instructiuni'!C5</f>
        <v>Apel de proiecte nr. PRNV/2023/131.A/1</v>
      </c>
      <c r="D5" s="206"/>
      <c r="E5" s="159"/>
      <c r="F5" s="159"/>
      <c r="G5" s="159"/>
      <c r="H5" s="160"/>
      <c r="I5" s="148"/>
    </row>
    <row r="6" spans="2:42" x14ac:dyDescent="0.25">
      <c r="B6" s="166"/>
      <c r="C6" s="166"/>
      <c r="D6" s="166"/>
      <c r="E6" s="166"/>
      <c r="F6" s="166"/>
      <c r="G6" s="166"/>
      <c r="H6" s="166"/>
      <c r="I6" s="148"/>
    </row>
    <row r="7" spans="2:42" x14ac:dyDescent="0.25">
      <c r="C7" s="149"/>
      <c r="G7" s="149"/>
      <c r="L7" s="149">
        <f>'5-Analiza financiara'!I8</f>
        <v>0</v>
      </c>
      <c r="M7" s="149">
        <f>'5-Analiza financiara'!J8</f>
        <v>1</v>
      </c>
      <c r="N7" s="149">
        <f>'5-Analiza financiara'!K8</f>
        <v>2</v>
      </c>
      <c r="O7" s="149">
        <f>'5-Analiza financiara'!L8</f>
        <v>3</v>
      </c>
      <c r="P7" s="149">
        <f>'5-Analiza financiara'!M8</f>
        <v>4</v>
      </c>
      <c r="Q7" s="149">
        <f>'5-Analiza financiara'!N8</f>
        <v>5</v>
      </c>
      <c r="R7" s="149">
        <f>'5-Analiza financiara'!O8</f>
        <v>6</v>
      </c>
      <c r="S7" s="149">
        <f>'5-Analiza financiara'!P8</f>
        <v>7</v>
      </c>
      <c r="T7" s="149">
        <f>'5-Analiza financiara'!Q8</f>
        <v>8</v>
      </c>
      <c r="U7" s="149">
        <f>'5-Analiza financiara'!R8</f>
        <v>9</v>
      </c>
      <c r="V7" s="149">
        <f>'5-Analiza financiara'!S8</f>
        <v>10</v>
      </c>
      <c r="W7" s="149">
        <f>'5-Analiza financiara'!T8</f>
        <v>11</v>
      </c>
      <c r="X7" s="149">
        <f>'5-Analiza financiara'!U8</f>
        <v>12</v>
      </c>
      <c r="Y7" s="149">
        <f>'5-Analiza financiara'!V8</f>
        <v>13</v>
      </c>
      <c r="Z7" s="149">
        <f>'5-Analiza financiara'!W8</f>
        <v>14</v>
      </c>
      <c r="AA7" s="149">
        <f>'5-Analiza financiara'!X8</f>
        <v>15</v>
      </c>
      <c r="AB7" s="149">
        <f>'5-Analiza financiara'!Y8</f>
        <v>16</v>
      </c>
      <c r="AC7" s="149">
        <f>'5-Analiza financiara'!Z8</f>
        <v>17</v>
      </c>
      <c r="AD7" s="149">
        <f>'5-Analiza financiara'!AA8</f>
        <v>18</v>
      </c>
      <c r="AE7" s="149">
        <f>'5-Analiza financiara'!AB8</f>
        <v>19</v>
      </c>
      <c r="AF7" s="149">
        <f>'5-Analiza financiara'!AC8</f>
        <v>20</v>
      </c>
      <c r="AG7" s="149">
        <f>'5-Analiza financiara'!AD8</f>
        <v>21</v>
      </c>
      <c r="AH7" s="149">
        <f>'5-Analiza financiara'!AE8</f>
        <v>22</v>
      </c>
      <c r="AI7" s="149">
        <f>'5-Analiza financiara'!AF8</f>
        <v>23</v>
      </c>
      <c r="AJ7" s="149">
        <f>'5-Analiza financiara'!AG8</f>
        <v>24</v>
      </c>
      <c r="AK7" s="149">
        <f>'5-Analiza financiara'!AH8</f>
        <v>25</v>
      </c>
      <c r="AL7" s="149">
        <f>'5-Analiza financiara'!AI8</f>
        <v>26</v>
      </c>
      <c r="AM7" s="149">
        <f>'5-Analiza financiara'!AJ8</f>
        <v>27</v>
      </c>
      <c r="AN7" s="149">
        <f>'5-Analiza financiara'!AK8</f>
        <v>28</v>
      </c>
      <c r="AO7" s="149">
        <f>'5-Analiza financiara'!AL8</f>
        <v>29</v>
      </c>
    </row>
    <row r="8" spans="2:42" x14ac:dyDescent="0.25">
      <c r="B8" s="148"/>
      <c r="C8" s="148"/>
      <c r="D8" s="148"/>
      <c r="F8" s="148"/>
      <c r="G8" s="148"/>
      <c r="H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row>
    <row r="9" spans="2:42" ht="18.600000000000001" customHeight="1" x14ac:dyDescent="0.25">
      <c r="B9" s="148"/>
      <c r="C9" s="377" t="s">
        <v>373</v>
      </c>
      <c r="D9" s="148"/>
      <c r="F9" s="148"/>
      <c r="G9" s="377" t="s">
        <v>374</v>
      </c>
      <c r="H9" s="148"/>
      <c r="J9" s="148"/>
      <c r="K9" s="274" t="str">
        <f>'5-Analiza financiara'!H12</f>
        <v>Istoric</v>
      </c>
      <c r="L9" s="274" t="str">
        <f>'5-Analiza financiara'!I12</f>
        <v>Implementare</v>
      </c>
      <c r="M9" s="274" t="str">
        <f>'5-Analiza financiara'!J12</f>
        <v>Operare</v>
      </c>
      <c r="N9" s="274" t="str">
        <f>'5-Analiza financiara'!K12</f>
        <v>Operare</v>
      </c>
      <c r="O9" s="274" t="str">
        <f>'5-Analiza financiara'!L12</f>
        <v>Operare</v>
      </c>
      <c r="P9" s="274" t="str">
        <f>'5-Analiza financiara'!M12</f>
        <v>Operare</v>
      </c>
      <c r="Q9" s="274" t="str">
        <f>'5-Analiza financiara'!N12</f>
        <v>Operare</v>
      </c>
      <c r="R9" s="274" t="str">
        <f>'5-Analiza financiara'!O12</f>
        <v>Operare</v>
      </c>
      <c r="S9" s="274" t="str">
        <f>'5-Analiza financiara'!P12</f>
        <v>Operare</v>
      </c>
      <c r="T9" s="274" t="str">
        <f>'5-Analiza financiara'!Q12</f>
        <v>Operare</v>
      </c>
      <c r="U9" s="274" t="str">
        <f>'5-Analiza financiara'!R12</f>
        <v>Operare</v>
      </c>
      <c r="V9" s="274" t="str">
        <f>'5-Analiza financiara'!S12</f>
        <v>Operare</v>
      </c>
      <c r="W9" s="274" t="str">
        <f>'5-Analiza financiara'!T12</f>
        <v>Operare</v>
      </c>
      <c r="X9" s="274" t="str">
        <f>'5-Analiza financiara'!U12</f>
        <v>Operare</v>
      </c>
      <c r="Y9" s="274" t="str">
        <f>'5-Analiza financiara'!V12</f>
        <v>Operare</v>
      </c>
      <c r="Z9" s="274" t="str">
        <f>'5-Analiza financiara'!W12</f>
        <v>Operare</v>
      </c>
      <c r="AA9" s="274" t="str">
        <f>'5-Analiza financiara'!X12</f>
        <v>Operare</v>
      </c>
      <c r="AB9" s="274" t="str">
        <f>'5-Analiza financiara'!Y12</f>
        <v>Operare</v>
      </c>
      <c r="AC9" s="274" t="str">
        <f>'5-Analiza financiara'!Z12</f>
        <v>Operare</v>
      </c>
      <c r="AD9" s="274" t="str">
        <f>'5-Analiza financiara'!AA12</f>
        <v>Operare</v>
      </c>
      <c r="AE9" s="274" t="str">
        <f>'5-Analiza financiara'!AB12</f>
        <v>Operare</v>
      </c>
      <c r="AF9" s="274" t="str">
        <f>'5-Analiza financiara'!AC12</f>
        <v>Operare</v>
      </c>
      <c r="AG9" s="274" t="str">
        <f>'5-Analiza financiara'!AD12</f>
        <v>Operare</v>
      </c>
      <c r="AH9" s="274" t="str">
        <f>'5-Analiza financiara'!AE12</f>
        <v>Operare</v>
      </c>
      <c r="AI9" s="274" t="str">
        <f>'5-Analiza financiara'!AF12</f>
        <v>Operare</v>
      </c>
      <c r="AJ9" s="274" t="str">
        <f>'5-Analiza financiara'!AG12</f>
        <v>Operare</v>
      </c>
      <c r="AK9" s="274" t="str">
        <f>'5-Analiza financiara'!AH12</f>
        <v>Operare</v>
      </c>
      <c r="AL9" s="274" t="str">
        <f>'5-Analiza financiara'!AI12</f>
        <v>Operare</v>
      </c>
      <c r="AM9" s="274" t="str">
        <f>'5-Analiza financiara'!AJ12</f>
        <v>Operare</v>
      </c>
      <c r="AN9" s="274" t="str">
        <f>'5-Analiza financiara'!AK12</f>
        <v>Operare</v>
      </c>
      <c r="AO9" s="274" t="str">
        <f>'5-Analiza financiara'!AL12</f>
        <v>Operare</v>
      </c>
      <c r="AP9" s="148"/>
    </row>
    <row r="10" spans="2:42" ht="14.4" thickBot="1" x14ac:dyDescent="0.3">
      <c r="B10" s="148"/>
      <c r="C10" s="378"/>
      <c r="D10" s="148"/>
      <c r="F10" s="148"/>
      <c r="G10" s="378"/>
      <c r="H10" s="148"/>
      <c r="J10" s="148"/>
      <c r="K10" s="275" t="s">
        <v>203</v>
      </c>
      <c r="L10" s="275">
        <f>'5-Analiza financiara'!I9</f>
        <v>2025</v>
      </c>
      <c r="M10" s="275">
        <f>'5-Analiza financiara'!J9</f>
        <v>2026</v>
      </c>
      <c r="N10" s="275">
        <f>'5-Analiza financiara'!K9</f>
        <v>2027</v>
      </c>
      <c r="O10" s="275">
        <f>'5-Analiza financiara'!L9</f>
        <v>2028</v>
      </c>
      <c r="P10" s="275">
        <f>'5-Analiza financiara'!M9</f>
        <v>2029</v>
      </c>
      <c r="Q10" s="275">
        <f>'5-Analiza financiara'!N9</f>
        <v>2030</v>
      </c>
      <c r="R10" s="275">
        <f>'5-Analiza financiara'!O9</f>
        <v>2031</v>
      </c>
      <c r="S10" s="275">
        <f>'5-Analiza financiara'!P9</f>
        <v>2032</v>
      </c>
      <c r="T10" s="275">
        <f>'5-Analiza financiara'!Q9</f>
        <v>2033</v>
      </c>
      <c r="U10" s="275">
        <f>'5-Analiza financiara'!R9</f>
        <v>2034</v>
      </c>
      <c r="V10" s="275">
        <f>'5-Analiza financiara'!S9</f>
        <v>2035</v>
      </c>
      <c r="W10" s="275">
        <f>'5-Analiza financiara'!T9</f>
        <v>2036</v>
      </c>
      <c r="X10" s="275">
        <f>'5-Analiza financiara'!U9</f>
        <v>2037</v>
      </c>
      <c r="Y10" s="275">
        <f>'5-Analiza financiara'!V9</f>
        <v>2038</v>
      </c>
      <c r="Z10" s="275">
        <f>'5-Analiza financiara'!W9</f>
        <v>2039</v>
      </c>
      <c r="AA10" s="275">
        <f>'5-Analiza financiara'!X9</f>
        <v>2040</v>
      </c>
      <c r="AB10" s="275">
        <f>'5-Analiza financiara'!Y9</f>
        <v>2041</v>
      </c>
      <c r="AC10" s="275">
        <f>'5-Analiza financiara'!Z9</f>
        <v>2042</v>
      </c>
      <c r="AD10" s="275">
        <f>'5-Analiza financiara'!AA9</f>
        <v>2043</v>
      </c>
      <c r="AE10" s="275">
        <f>'5-Analiza financiara'!AB9</f>
        <v>2044</v>
      </c>
      <c r="AF10" s="275">
        <f>'5-Analiza financiara'!AC9</f>
        <v>2045</v>
      </c>
      <c r="AG10" s="275">
        <f>'5-Analiza financiara'!AD9</f>
        <v>2046</v>
      </c>
      <c r="AH10" s="275">
        <f>'5-Analiza financiara'!AE9</f>
        <v>2047</v>
      </c>
      <c r="AI10" s="275">
        <f>'5-Analiza financiara'!AF9</f>
        <v>2048</v>
      </c>
      <c r="AJ10" s="275">
        <f>'5-Analiza financiara'!AG9</f>
        <v>2049</v>
      </c>
      <c r="AK10" s="275">
        <f>'5-Analiza financiara'!AH9</f>
        <v>2050</v>
      </c>
      <c r="AL10" s="275">
        <f>'5-Analiza financiara'!AI9</f>
        <v>2051</v>
      </c>
      <c r="AM10" s="275">
        <f>'5-Analiza financiara'!AJ9</f>
        <v>2052</v>
      </c>
      <c r="AN10" s="275">
        <f>'5-Analiza financiara'!AK9</f>
        <v>2053</v>
      </c>
      <c r="AO10" s="275">
        <f>'5-Analiza financiara'!AL9</f>
        <v>2054</v>
      </c>
      <c r="AP10" s="148"/>
    </row>
    <row r="11" spans="2:42" x14ac:dyDescent="0.25">
      <c r="B11" s="148"/>
      <c r="C11" s="272"/>
      <c r="D11" s="148"/>
      <c r="F11" s="148"/>
      <c r="G11" s="272"/>
      <c r="H11" s="148"/>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c r="AP11" s="148"/>
    </row>
    <row r="12" spans="2:42" ht="18.600000000000001" customHeight="1" x14ac:dyDescent="0.25">
      <c r="B12" s="148"/>
      <c r="C12" s="276" t="s">
        <v>375</v>
      </c>
      <c r="D12" s="148"/>
      <c r="F12" s="148"/>
      <c r="G12" s="277" t="s">
        <v>159</v>
      </c>
      <c r="H12" s="148"/>
      <c r="J12" s="148"/>
      <c r="K12" s="278"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AP12" s="148"/>
    </row>
    <row r="13" spans="2:42" ht="21" customHeight="1" x14ac:dyDescent="0.25">
      <c r="B13" s="148"/>
      <c r="C13" s="276" t="s">
        <v>376</v>
      </c>
      <c r="D13" s="148"/>
      <c r="F13" s="148"/>
      <c r="G13" s="277" t="s">
        <v>160</v>
      </c>
      <c r="H13" s="148"/>
      <c r="J13" s="148"/>
      <c r="K13" s="279" t="str">
        <f>IF('2-Bilant_Solicitant'!H120&lt;0,"nu se calculeaza",IF(ISERROR(ROUND('2-Bilant_Solicitant'!H120/'2-Bilant_Solicitant'!H123,2)),"",ROUND('2-Bilant_Solicitant'!H120/'2-Bilant_Solicitant'!H123,2)))</f>
        <v/>
      </c>
      <c r="AP13" s="148"/>
    </row>
    <row r="14" spans="2:42" ht="21" customHeight="1" x14ac:dyDescent="0.25">
      <c r="B14" s="148"/>
      <c r="C14" s="276" t="s">
        <v>377</v>
      </c>
      <c r="D14" s="148"/>
      <c r="F14" s="148"/>
      <c r="G14" s="277"/>
      <c r="H14" s="148"/>
      <c r="J14" s="148"/>
      <c r="L14" s="280" t="str">
        <f>IF(L7&lt;='1-Inputuri'!$I$48,IF('5-Analiza financiara'!I84&lt;0,"NEGATIV","POZITIV"),"")</f>
        <v>POZITIV</v>
      </c>
      <c r="M14" s="280" t="str">
        <f>IF(M7&lt;='1-Inputuri'!$I$48,IF('5-Analiza financiara'!J84&lt;0,"NEGATIV","POZITIV"),"")</f>
        <v/>
      </c>
      <c r="N14" s="280" t="str">
        <f>IF(N7&lt;='1-Inputuri'!$I$48,IF('5-Analiza financiara'!K84&lt;0,"NEGATIV","POZITIV"),"")</f>
        <v/>
      </c>
      <c r="O14" s="280" t="str">
        <f>IF(O7&lt;='1-Inputuri'!$I$48,IF('5-Analiza financiara'!L84&lt;0,"NEGATIV","POZITIV"),"")</f>
        <v/>
      </c>
      <c r="P14" s="280" t="str">
        <f>IF(P7&lt;='1-Inputuri'!$I$48,IF('5-Analiza financiara'!M84&lt;0,"NEGATIV","POZITIV"),"")</f>
        <v/>
      </c>
      <c r="Q14" s="280" t="str">
        <f>IF(Q7&lt;='1-Inputuri'!$I$48,IF('5-Analiza financiara'!N84&lt;0,"NEGATIV","POZITIV"),"")</f>
        <v/>
      </c>
      <c r="R14" s="280" t="str">
        <f>IF(R7&lt;='1-Inputuri'!$I$48,IF('5-Analiza financiara'!O84&lt;0,"NEGATIV","POZITIV"),"")</f>
        <v/>
      </c>
      <c r="S14" s="280" t="str">
        <f>IF(S7&lt;='1-Inputuri'!$I$48,IF('5-Analiza financiara'!P84&lt;0,"NEGATIV","POZITIV"),"")</f>
        <v/>
      </c>
      <c r="T14" s="280" t="str">
        <f>IF(T7&lt;='1-Inputuri'!$I$48,IF('5-Analiza financiara'!Q84&lt;0,"NEGATIV","POZITIV"),"")</f>
        <v/>
      </c>
      <c r="U14" s="280" t="str">
        <f>IF(U7&lt;='1-Inputuri'!$I$48,IF('5-Analiza financiara'!R84&lt;0,"NEGATIV","POZITIV"),"")</f>
        <v/>
      </c>
      <c r="V14" s="280" t="str">
        <f>IF(V7&lt;='1-Inputuri'!$I$48,IF('5-Analiza financiara'!S84&lt;0,"NEGATIV","POZITIV"),"")</f>
        <v/>
      </c>
      <c r="W14" s="280" t="str">
        <f>IF(W7&lt;='1-Inputuri'!$I$48,IF('5-Analiza financiara'!T84&lt;0,"NEGATIV","POZITIV"),"")</f>
        <v/>
      </c>
      <c r="X14" s="280" t="str">
        <f>IF(X7&lt;='1-Inputuri'!$I$48,IF('5-Analiza financiara'!U84&lt;0,"NEGATIV","POZITIV"),"")</f>
        <v/>
      </c>
      <c r="Y14" s="280" t="str">
        <f>IF(Y7&lt;='1-Inputuri'!$I$48,IF('5-Analiza financiara'!V84&lt;0,"NEGATIV","POZITIV"),"")</f>
        <v/>
      </c>
      <c r="Z14" s="280" t="str">
        <f>IF(Z7&lt;='1-Inputuri'!$I$48,IF('5-Analiza financiara'!W84&lt;0,"NEGATIV","POZITIV"),"")</f>
        <v/>
      </c>
      <c r="AA14" s="280" t="str">
        <f>IF(AA7&lt;='1-Inputuri'!$I$48,IF('5-Analiza financiara'!X84&lt;0,"NEGATIV","POZITIV"),"")</f>
        <v/>
      </c>
      <c r="AB14" s="280" t="str">
        <f>IF(AB7&lt;='1-Inputuri'!$I$48,IF('5-Analiza financiara'!Y84&lt;0,"NEGATIV","POZITIV"),"")</f>
        <v/>
      </c>
      <c r="AC14" s="280" t="str">
        <f>IF(AC7&lt;='1-Inputuri'!$I$48,IF('5-Analiza financiara'!Z84&lt;0,"NEGATIV","POZITIV"),"")</f>
        <v/>
      </c>
      <c r="AD14" s="280" t="str">
        <f>IF(AD7&lt;='1-Inputuri'!$I$48,IF('5-Analiza financiara'!AA84&lt;0,"NEGATIV","POZITIV"),"")</f>
        <v/>
      </c>
      <c r="AE14" s="280" t="str">
        <f>IF(AE7&lt;='1-Inputuri'!$I$48,IF('5-Analiza financiara'!AB84&lt;0,"NEGATIV","POZITIV"),"")</f>
        <v/>
      </c>
      <c r="AF14" s="280" t="str">
        <f>IF(AF7&lt;='1-Inputuri'!$I$48,IF('5-Analiza financiara'!AC84&lt;0,"NEGATIV","POZITIV"),"")</f>
        <v/>
      </c>
      <c r="AG14" s="280" t="str">
        <f>IF(AG7&lt;='1-Inputuri'!$I$48,IF('5-Analiza financiara'!AD84&lt;0,"NEGATIV","POZITIV"),"")</f>
        <v/>
      </c>
      <c r="AH14" s="280" t="str">
        <f>IF(AH7&lt;='1-Inputuri'!$I$48,IF('5-Analiza financiara'!AE84&lt;0,"NEGATIV","POZITIV"),"")</f>
        <v/>
      </c>
      <c r="AI14" s="280" t="str">
        <f>IF(AI7&lt;='1-Inputuri'!$I$48,IF('5-Analiza financiara'!AF84&lt;0,"NEGATIV","POZITIV"),"")</f>
        <v/>
      </c>
      <c r="AJ14" s="280" t="str">
        <f>IF(AJ7&lt;='1-Inputuri'!$I$48,IF('5-Analiza financiara'!AG84&lt;0,"NEGATIV","POZITIV"),"")</f>
        <v/>
      </c>
      <c r="AK14" s="280" t="str">
        <f>IF(AK7&lt;='1-Inputuri'!$I$48,IF('5-Analiza financiara'!AH84&lt;0,"NEGATIV","POZITIV"),"")</f>
        <v/>
      </c>
      <c r="AL14" s="280" t="str">
        <f>IF(AL7&lt;='1-Inputuri'!$I$48,IF('5-Analiza financiara'!AI84&lt;0,"NEGATIV","POZITIV"),"")</f>
        <v/>
      </c>
      <c r="AM14" s="280" t="str">
        <f>IF(AM7&lt;='1-Inputuri'!$I$48,IF('5-Analiza financiara'!AJ84&lt;0,"NEGATIV","POZITIV"),"")</f>
        <v/>
      </c>
      <c r="AN14" s="280" t="str">
        <f>IF(AN7&lt;='1-Inputuri'!$I$48,IF('5-Analiza financiara'!AK84&lt;0,"NEGATIV","POZITIV"),"")</f>
        <v/>
      </c>
      <c r="AO14" s="280" t="str">
        <f>IF(AO7&lt;='1-Inputuri'!$I$48,IF('5-Analiza financiara'!AL84&lt;0,"NEGATIV","POZITIV"),"")</f>
        <v/>
      </c>
      <c r="AP14" s="148"/>
    </row>
    <row r="15" spans="2:42" ht="21" customHeight="1" x14ac:dyDescent="0.25">
      <c r="B15" s="148"/>
      <c r="C15" s="276" t="s">
        <v>378</v>
      </c>
      <c r="D15" s="148"/>
      <c r="F15" s="148"/>
      <c r="G15" s="277" t="s">
        <v>160</v>
      </c>
      <c r="H15" s="148"/>
      <c r="J15" s="148"/>
      <c r="L15" s="281" t="str">
        <f>IF(L7&lt;='1-Inputuri'!$I$48,IFERROR(ROUND('5-Analiza financiara'!I49/'5-Analiza financiara'!$H$49-1,2),""),"")</f>
        <v/>
      </c>
      <c r="M15" s="281" t="str">
        <f>IF(M7&lt;='1-Inputuri'!$I$48,IFERROR(ROUND('5-Analiza financiara'!J49/'5-Analiza financiara'!$H$49-1,2),""),"")</f>
        <v/>
      </c>
      <c r="N15" s="281" t="str">
        <f>IF(N7&lt;='1-Inputuri'!$I$48,IFERROR(ROUND('5-Analiza financiara'!K49/'5-Analiza financiara'!$H$49-1,2),""),"")</f>
        <v/>
      </c>
      <c r="O15" s="281" t="str">
        <f>IF(O7&lt;='1-Inputuri'!$I$48,IFERROR(ROUND('5-Analiza financiara'!L49/'5-Analiza financiara'!$H$49-1,2),""),"")</f>
        <v/>
      </c>
      <c r="P15" s="281" t="str">
        <f>IF(P7&lt;='1-Inputuri'!$I$48,IFERROR(ROUND('5-Analiza financiara'!M49/'5-Analiza financiara'!$H$49-1,2),""),"")</f>
        <v/>
      </c>
      <c r="Q15" s="281" t="str">
        <f>IF(Q7&lt;='1-Inputuri'!$I$48,IFERROR(ROUND('5-Analiza financiara'!N49/'5-Analiza financiara'!$H$49-1,2),""),"")</f>
        <v/>
      </c>
      <c r="R15" s="281" t="str">
        <f>IF(R7&lt;='1-Inputuri'!$I$48,IFERROR(ROUND('5-Analiza financiara'!O49/'5-Analiza financiara'!$H$49-1,2),""),"")</f>
        <v/>
      </c>
      <c r="S15" s="281" t="str">
        <f>IF(S7&lt;='1-Inputuri'!$I$48,IFERROR(ROUND('5-Analiza financiara'!P49/'5-Analiza financiara'!$H$49-1,2),""),"")</f>
        <v/>
      </c>
      <c r="T15" s="281" t="str">
        <f>IF(T7&lt;='1-Inputuri'!$I$48,IFERROR(ROUND('5-Analiza financiara'!Q49/'5-Analiza financiara'!$H$49-1,2),""),"")</f>
        <v/>
      </c>
      <c r="U15" s="281" t="str">
        <f>IF(U7&lt;='1-Inputuri'!$I$48,IFERROR(ROUND('5-Analiza financiara'!R49/'5-Analiza financiara'!$H$49-1,2),""),"")</f>
        <v/>
      </c>
      <c r="V15" s="281" t="str">
        <f>IF(V7&lt;='1-Inputuri'!$I$48,IFERROR(ROUND('5-Analiza financiara'!S49/'5-Analiza financiara'!$H$49-1,2),""),"")</f>
        <v/>
      </c>
      <c r="W15" s="281" t="str">
        <f>IF(W7&lt;='1-Inputuri'!$I$48,IFERROR(ROUND('5-Analiza financiara'!T49/'5-Analiza financiara'!$H$49-1,2),""),"")</f>
        <v/>
      </c>
      <c r="X15" s="281" t="str">
        <f>IF(X7&lt;='1-Inputuri'!$I$48,IFERROR(ROUND('5-Analiza financiara'!U49/'5-Analiza financiara'!$H$49-1,2),""),"")</f>
        <v/>
      </c>
      <c r="Y15" s="281" t="str">
        <f>IF(Y7&lt;='1-Inputuri'!$I$48,IFERROR(ROUND('5-Analiza financiara'!V49/'5-Analiza financiara'!$H$49-1,2),""),"")</f>
        <v/>
      </c>
      <c r="Z15" s="281" t="str">
        <f>IF(Z7&lt;='1-Inputuri'!$I$48,IFERROR(ROUND('5-Analiza financiara'!W49/'5-Analiza financiara'!$H$49-1,2),""),"")</f>
        <v/>
      </c>
      <c r="AA15" s="281" t="str">
        <f>IF(AA7&lt;='1-Inputuri'!$I$48,IFERROR(ROUND('5-Analiza financiara'!X49/'5-Analiza financiara'!$H$49-1,2),""),"")</f>
        <v/>
      </c>
      <c r="AB15" s="281" t="str">
        <f>IF(AB7&lt;='1-Inputuri'!$I$48,IFERROR(ROUND('5-Analiza financiara'!Y49/'5-Analiza financiara'!$H$49-1,2),""),"")</f>
        <v/>
      </c>
      <c r="AC15" s="281" t="str">
        <f>IF(AC7&lt;='1-Inputuri'!$I$48,IFERROR(ROUND('5-Analiza financiara'!Z49/'5-Analiza financiara'!$H$49-1,2),""),"")</f>
        <v/>
      </c>
      <c r="AD15" s="281" t="str">
        <f>IF(AD7&lt;='1-Inputuri'!$I$48,IFERROR(ROUND('5-Analiza financiara'!AA49/'5-Analiza financiara'!$H$49-1,2),""),"")</f>
        <v/>
      </c>
      <c r="AE15" s="281" t="str">
        <f>IF(AE7&lt;='1-Inputuri'!$I$48,IFERROR(ROUND('5-Analiza financiara'!AB49/'5-Analiza financiara'!$H$49-1,2),""),"")</f>
        <v/>
      </c>
      <c r="AF15" s="281" t="str">
        <f>IF(AF7&lt;='1-Inputuri'!$I$48,IFERROR(ROUND('5-Analiza financiara'!AC49/'5-Analiza financiara'!$H$49-1,2),""),"")</f>
        <v/>
      </c>
      <c r="AG15" s="281" t="str">
        <f>IF(AG7&lt;='1-Inputuri'!$I$48,IFERROR(ROUND('5-Analiza financiara'!AD49/'5-Analiza financiara'!$H$49-1,2),""),"")</f>
        <v/>
      </c>
      <c r="AH15" s="281" t="str">
        <f>IF(AH7&lt;='1-Inputuri'!$I$48,IFERROR(ROUND('5-Analiza financiara'!AE49/'5-Analiza financiara'!$H$49-1,2),""),"")</f>
        <v/>
      </c>
      <c r="AI15" s="281" t="str">
        <f>IF(AI7&lt;='1-Inputuri'!$I$48,IFERROR(ROUND('5-Analiza financiara'!AF49/'5-Analiza financiara'!$H$49-1,2),""),"")</f>
        <v/>
      </c>
      <c r="AJ15" s="281" t="str">
        <f>IF(AJ7&lt;='1-Inputuri'!$I$48,IFERROR(ROUND('5-Analiza financiara'!AG49/'5-Analiza financiara'!$H$49-1,2),""),"")</f>
        <v/>
      </c>
      <c r="AK15" s="281" t="str">
        <f>IF(AK7&lt;='1-Inputuri'!$I$48,IFERROR(ROUND('5-Analiza financiara'!AH49/'5-Analiza financiara'!$H$49-1,2),""),"")</f>
        <v/>
      </c>
      <c r="AL15" s="281" t="str">
        <f>IF(AL7&lt;='1-Inputuri'!$I$48,IFERROR(ROUND('5-Analiza financiara'!AI49/'5-Analiza financiara'!$H$49-1,2),""),"")</f>
        <v/>
      </c>
      <c r="AM15" s="281" t="str">
        <f>IF(AM7&lt;='1-Inputuri'!$I$48,IFERROR(ROUND('5-Analiza financiara'!AJ49/'5-Analiza financiara'!$H$49-1,2),""),"")</f>
        <v/>
      </c>
      <c r="AN15" s="281" t="str">
        <f>IF(AN7&lt;='1-Inputuri'!$I$48,IFERROR(ROUND('5-Analiza financiara'!AK49/'5-Analiza financiara'!$H$49-1,2),""),"")</f>
        <v/>
      </c>
      <c r="AO15" s="281" t="str">
        <f>IF(AO7&lt;='1-Inputuri'!$I$48,IFERROR(ROUND('5-Analiza financiara'!AL49/'5-Analiza financiara'!$H$49-1,2),""),"")</f>
        <v/>
      </c>
      <c r="AP15" s="148"/>
    </row>
    <row r="16" spans="2:42" x14ac:dyDescent="0.25">
      <c r="B16" s="148"/>
      <c r="C16" s="272"/>
      <c r="D16" s="148"/>
      <c r="F16" s="148"/>
      <c r="G16" s="272"/>
      <c r="H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row>
  </sheetData>
  <sheetProtection algorithmName="SHA-512" hashValue="x/i5/MNKd21Lx96v+fKbXhHcNjEXpmmb2NvbLjP8X3tw/lCy1qS6ZoqyE5tRMgRWAZOZbhhtbcp6whw4ZdAqxg==" saltValue="kXJ4Qu+J0RVZOo4aGIztuQ==" spinCount="100000" sheet="1" objects="1" scenarios="1" formatCells="0" formatColumns="0" formatRows="0" insertColumns="0" insertRows="0"/>
  <mergeCells count="3">
    <mergeCell ref="C4:H4"/>
    <mergeCell ref="C9:C10"/>
    <mergeCell ref="G9:G10"/>
  </mergeCells>
  <conditionalFormatting sqref="L14:AO15">
    <cfRule type="cellIs" dxfId="0" priority="1"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B59996F-259F-48E5-8FCD-49E52CC7892A}">
  <ds:schemaRefs>
    <ds:schemaRef ds:uri="http://schemas.microsoft.com/sharepoint/v3/contenttype/forms"/>
  </ds:schemaRefs>
</ds:datastoreItem>
</file>

<file path=customXml/itemProps2.xml><?xml version="1.0" encoding="utf-8"?>
<ds:datastoreItem xmlns:ds="http://schemas.openxmlformats.org/officeDocument/2006/customXml" ds:itemID="{30078D19-015C-43F7-86CF-33C8D0E0453B}">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2B848801-7036-4C60-BCAA-3D8B79461B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0-Instructiuni</vt:lpstr>
      <vt:lpstr>1-Inputuri</vt:lpstr>
      <vt:lpstr>2-Bilant_Solicitant</vt:lpstr>
      <vt:lpstr>3-Intreprinderi in dificultate</vt:lpstr>
      <vt:lpstr>4-Buget cerere</vt:lpstr>
      <vt:lpstr>5-Analiza financiara</vt:lpstr>
      <vt:lpstr>6-Indicatori financiari</vt:lpstr>
      <vt:lpstr>eur</vt:lpstr>
      <vt:lpstr>'1-Inputuri'!Print_Area</vt:lpstr>
      <vt:lpstr>'4-Buget cerere'!Print_Area</vt:lpstr>
      <vt:lpstr>'6-Indicatori financiari'!Print_Area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2022-06-06T15:52:26Z</cp:lastPrinted>
  <dcterms:created xsi:type="dcterms:W3CDTF">2022-06-05T06:21:46Z</dcterms:created>
  <dcterms:modified xsi:type="dcterms:W3CDTF">2023-12-05T12:36:06Z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